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141\compartilhamento\Licitações 2022\PMA\1TOMADA DE PREÇOS\Tomada de Preços  nº 0__-2022 - reforma e ampliação pre-escolar\ANEXO I - PROJETO BASICO\"/>
    </mc:Choice>
  </mc:AlternateContent>
  <xr:revisionPtr revIDLastSave="0" documentId="13_ncr:1_{4E1E3745-F99F-4EB4-848D-1BEE2F6D6849}" xr6:coauthVersionLast="47" xr6:coauthVersionMax="47" xr10:uidLastSave="{00000000-0000-0000-0000-000000000000}"/>
  <bookViews>
    <workbookView xWindow="-120" yWindow="-120" windowWidth="19440" windowHeight="15000" firstSheet="1" activeTab="2" xr2:uid="{00000000-000D-0000-FFFF-FFFF00000000}"/>
  </bookViews>
  <sheets>
    <sheet name="Anexo IB- Planilha Orçamentaria" sheetId="24" r:id="rId1"/>
    <sheet name="Anexo IC- Cronograma" sheetId="5" r:id="rId2"/>
    <sheet name="Anexo ID- Composição do BDI" sheetId="21" r:id="rId3"/>
    <sheet name="Anexo IE - Memorial de Calculo" sheetId="22" r:id="rId4"/>
  </sheets>
  <externalReferences>
    <externalReference r:id="rId5"/>
  </externalReferences>
  <definedNames>
    <definedName name="_xlnm.Print_Area" localSheetId="0">'Anexo IB- Planilha Orçamentaria'!$A$1:$I$77</definedName>
    <definedName name="_xlnm.Print_Area" localSheetId="1">'Anexo IC- Cronograma'!$A$1:$P$33</definedName>
    <definedName name="_xlnm.Print_Area" localSheetId="2">'Anexo ID- Composição do BDI'!$A$1:$E$39</definedName>
    <definedName name="_xlnm.Print_Area" localSheetId="3">'Anexo IE - Memorial de Calculo'!$A$1:$J$170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1" i="5" l="1"/>
  <c r="G17" i="5"/>
  <c r="M15" i="5"/>
  <c r="M16" i="5"/>
  <c r="M17" i="5"/>
  <c r="M18" i="5"/>
  <c r="N14" i="5"/>
  <c r="N15" i="5"/>
  <c r="N16" i="5"/>
  <c r="N17" i="5"/>
  <c r="N18" i="5"/>
  <c r="N19" i="5"/>
  <c r="N20" i="5"/>
  <c r="N13" i="5"/>
  <c r="M14" i="5" l="1"/>
  <c r="K15" i="5"/>
  <c r="K14" i="5"/>
  <c r="I14" i="5"/>
  <c r="I14" i="24"/>
  <c r="D139" i="22" l="1"/>
  <c r="G52" i="24"/>
  <c r="I52" i="24" s="1"/>
  <c r="G46" i="24" l="1"/>
  <c r="I46" i="24" s="1"/>
  <c r="B78" i="22" l="1"/>
  <c r="H37" i="24"/>
  <c r="H38" i="24"/>
  <c r="H36" i="24"/>
  <c r="B114" i="22"/>
  <c r="G31" i="24"/>
  <c r="G32" i="24"/>
  <c r="G33" i="24"/>
  <c r="G53" i="24"/>
  <c r="B68" i="22"/>
  <c r="G20" i="24"/>
  <c r="I20" i="24" s="1"/>
  <c r="I53" i="24" l="1"/>
  <c r="G19" i="24"/>
  <c r="I19" i="24" s="1"/>
  <c r="G25" i="24"/>
  <c r="J64" i="22"/>
  <c r="B75" i="22"/>
  <c r="J75" i="22" s="1"/>
  <c r="C41" i="22"/>
  <c r="E100" i="22" l="1"/>
  <c r="G29" i="24"/>
  <c r="H58" i="24"/>
  <c r="G58" i="24"/>
  <c r="G57" i="24"/>
  <c r="I57" i="24" s="1"/>
  <c r="G54" i="24"/>
  <c r="I54" i="24" s="1"/>
  <c r="G51" i="24"/>
  <c r="I51" i="24" s="1"/>
  <c r="G48" i="24"/>
  <c r="I48" i="24" s="1"/>
  <c r="G47" i="24"/>
  <c r="I47" i="24" s="1"/>
  <c r="G45" i="24"/>
  <c r="I45" i="24" s="1"/>
  <c r="G44" i="24"/>
  <c r="I44" i="24" s="1"/>
  <c r="G43" i="24"/>
  <c r="I43" i="24" s="1"/>
  <c r="G42" i="24"/>
  <c r="I42" i="24" s="1"/>
  <c r="G41" i="24"/>
  <c r="I41" i="24" s="1"/>
  <c r="G38" i="24"/>
  <c r="I38" i="24" s="1"/>
  <c r="G20" i="5" s="1"/>
  <c r="G37" i="24"/>
  <c r="G36" i="24"/>
  <c r="G30" i="24"/>
  <c r="G28" i="24"/>
  <c r="G24" i="24"/>
  <c r="G23" i="24"/>
  <c r="G18" i="24"/>
  <c r="G17" i="24"/>
  <c r="G13" i="24"/>
  <c r="I55" i="24" l="1"/>
  <c r="E89" i="22"/>
  <c r="H29" i="24" s="1"/>
  <c r="I29" i="24" s="1"/>
  <c r="I58" i="24"/>
  <c r="I59" i="24" s="1"/>
  <c r="M20" i="5" s="1"/>
  <c r="O20" i="5" s="1"/>
  <c r="I36" i="24"/>
  <c r="G18" i="5" s="1"/>
  <c r="I37" i="24"/>
  <c r="G19" i="5" s="1"/>
  <c r="I49" i="24"/>
  <c r="K18" i="5" s="1"/>
  <c r="I13" i="24"/>
  <c r="I15" i="24" s="1"/>
  <c r="E13" i="5" s="1"/>
  <c r="K19" i="5" l="1"/>
  <c r="I19" i="5"/>
  <c r="M19" i="5"/>
  <c r="M21" i="5" s="1"/>
  <c r="O18" i="5"/>
  <c r="I39" i="24"/>
  <c r="K17" i="5" s="1"/>
  <c r="O17" i="5" s="1"/>
  <c r="O19" i="5" l="1"/>
  <c r="B97" i="22"/>
  <c r="J78" i="22"/>
  <c r="J79" i="22" s="1"/>
  <c r="H25" i="24" s="1"/>
  <c r="I25" i="24" s="1"/>
  <c r="B61" i="22"/>
  <c r="B86" i="22" s="1"/>
  <c r="H59" i="22"/>
  <c r="J59" i="22" s="1"/>
  <c r="H50" i="22"/>
  <c r="J50" i="22" s="1"/>
  <c r="J30" i="22"/>
  <c r="J52" i="22"/>
  <c r="B151" i="22"/>
  <c r="J60" i="22"/>
  <c r="J29" i="22"/>
  <c r="F16" i="22"/>
  <c r="B115" i="22" l="1"/>
  <c r="H115" i="22" s="1"/>
  <c r="H33" i="24" s="1"/>
  <c r="I33" i="24" s="1"/>
  <c r="J61" i="22"/>
  <c r="C42" i="22" s="1"/>
  <c r="B62" i="22"/>
  <c r="J62" i="22" s="1"/>
  <c r="C40" i="22"/>
  <c r="J68" i="22"/>
  <c r="B107" i="22"/>
  <c r="B111" i="22" s="1"/>
  <c r="J31" i="22"/>
  <c r="J53" i="22"/>
  <c r="J69" i="22" l="1"/>
  <c r="H24" i="24" s="1"/>
  <c r="I24" i="24" s="1"/>
  <c r="D97" i="22"/>
  <c r="E97" i="22" s="1"/>
  <c r="H31" i="24" s="1"/>
  <c r="E86" i="22"/>
  <c r="B99" i="22" s="1"/>
  <c r="E99" i="22" s="1"/>
  <c r="C37" i="22"/>
  <c r="H17" i="24"/>
  <c r="I17" i="24" s="1"/>
  <c r="H23" i="24"/>
  <c r="I23" i="24" s="1"/>
  <c r="C39" i="22"/>
  <c r="C43" i="22" s="1"/>
  <c r="E37" i="22" s="1"/>
  <c r="I26" i="24" l="1"/>
  <c r="H32" i="24"/>
  <c r="I32" i="24" s="1"/>
  <c r="I31" i="24"/>
  <c r="E102" i="22"/>
  <c r="I36" i="22"/>
  <c r="H18" i="24" s="1"/>
  <c r="I18" i="24" s="1"/>
  <c r="I21" i="24" s="1"/>
  <c r="H28" i="24"/>
  <c r="I28" i="24" s="1"/>
  <c r="D21" i="21"/>
  <c r="G15" i="5" l="1"/>
  <c r="I15" i="5"/>
  <c r="E15" i="5"/>
  <c r="O15" i="5" s="1"/>
  <c r="G14" i="5"/>
  <c r="E14" i="5"/>
  <c r="H30" i="24"/>
  <c r="I30" i="24" s="1"/>
  <c r="I34" i="24" s="1"/>
  <c r="I60" i="24" l="1"/>
  <c r="K16" i="5"/>
  <c r="K21" i="5" s="1"/>
  <c r="I16" i="5"/>
  <c r="I21" i="5" s="1"/>
  <c r="G16" i="5"/>
  <c r="G21" i="5" s="1"/>
  <c r="E16" i="5"/>
  <c r="O16" i="5" l="1"/>
  <c r="O14" i="5" l="1"/>
  <c r="O13" i="5"/>
  <c r="D21" i="5" l="1"/>
  <c r="O21" i="5" s="1"/>
</calcChain>
</file>

<file path=xl/sharedStrings.xml><?xml version="1.0" encoding="utf-8"?>
<sst xmlns="http://schemas.openxmlformats.org/spreadsheetml/2006/main" count="422" uniqueCount="249">
  <si>
    <t>TOTAL</t>
  </si>
  <si>
    <t>UN</t>
  </si>
  <si>
    <t>1.1</t>
  </si>
  <si>
    <t xml:space="preserve"> VALOR TOTAL</t>
  </si>
  <si>
    <t>PREÇO UNITÁRIO C/ BDI</t>
  </si>
  <si>
    <t>PREÇO UNITÁRIO SEM BDI</t>
  </si>
  <si>
    <t>DESCRIÇÃO</t>
  </si>
  <si>
    <t>CÓDIGO</t>
  </si>
  <si>
    <t>ITEM</t>
  </si>
  <si>
    <t>PREFEITURA MUNICIPAL DE APERIBÉ</t>
  </si>
  <si>
    <t>ESTADO DO RIO DE JANEIRO</t>
  </si>
  <si>
    <t>M²</t>
  </si>
  <si>
    <t>VALOR</t>
  </si>
  <si>
    <t>%</t>
  </si>
  <si>
    <t>1º MÊS</t>
  </si>
  <si>
    <t>DESCRIÇÃO DO ITEM</t>
  </si>
  <si>
    <t>EMOP</t>
  </si>
  <si>
    <t>QUANT.</t>
  </si>
  <si>
    <t>SETOR DE ENGENHARIA</t>
  </si>
  <si>
    <t>H</t>
  </si>
  <si>
    <t>23,69%</t>
  </si>
  <si>
    <t>ADMINISTRAÇÃO LOCAL</t>
  </si>
  <si>
    <t>2.2</t>
  </si>
  <si>
    <t>2.1</t>
  </si>
  <si>
    <t>2.3</t>
  </si>
  <si>
    <t>02.020.0001-0</t>
  </si>
  <si>
    <t>1.2</t>
  </si>
  <si>
    <t>3.1</t>
  </si>
  <si>
    <t>3.2</t>
  </si>
  <si>
    <t>-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</si>
  <si>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</si>
  <si>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</si>
  <si>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</si>
  <si>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</si>
  <si>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</si>
  <si>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</si>
  <si>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</si>
  <si>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</si>
  <si>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</si>
  <si>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</si>
  <si>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</si>
  <si>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</si>
  <si>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</si>
  <si>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</si>
  <si>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</si>
  <si>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M</t>
  </si>
  <si>
    <t>4.1</t>
  </si>
  <si>
    <t>4.2</t>
  </si>
  <si>
    <t>SETOR DE PROJETO</t>
  </si>
  <si>
    <t xml:space="preserve">COMPOSIÇÃO   DO   B.D.I OBRAS CONVENCIONAIS  </t>
  </si>
  <si>
    <t>SERVIÇOS PRELIMINARES</t>
  </si>
  <si>
    <t>MOVIMENTO DE TERRA</t>
  </si>
  <si>
    <t>03.001.0002-1</t>
  </si>
  <si>
    <t>03.011.0015-1</t>
  </si>
  <si>
    <t xml:space="preserve">                    </t>
  </si>
  <si>
    <t>PLACA DE OBRA</t>
  </si>
  <si>
    <t>COMP.</t>
  </si>
  <si>
    <t>X</t>
  </si>
  <si>
    <t>LARG.</t>
  </si>
  <si>
    <t>=</t>
  </si>
  <si>
    <t/>
  </si>
  <si>
    <t>2 MOVIMENTO DE TERRA</t>
  </si>
  <si>
    <t>ESCAVAÇÃO</t>
  </si>
  <si>
    <t>REATERRO</t>
  </si>
  <si>
    <t>3 ESTRUTURA</t>
  </si>
  <si>
    <t>VOLUME DE CONCRETO - CONCRETO MAGRO</t>
  </si>
  <si>
    <t>LARG</t>
  </si>
  <si>
    <t>PROF.</t>
  </si>
  <si>
    <t>M³</t>
  </si>
  <si>
    <t>SAPATA</t>
  </si>
  <si>
    <t>PISO</t>
  </si>
  <si>
    <t>SAPATAS</t>
  </si>
  <si>
    <t>CINTAMENTO</t>
  </si>
  <si>
    <t>LAJE  PISO</t>
  </si>
  <si>
    <t>LAJE</t>
  </si>
  <si>
    <t>4 ALVENARIA E REVESTIMENTOS</t>
  </si>
  <si>
    <t>COMP. LINEAR( cad)</t>
  </si>
  <si>
    <t>PÉ DIREITO</t>
  </si>
  <si>
    <t>EMBOÇO</t>
  </si>
  <si>
    <t>TETO</t>
  </si>
  <si>
    <t>ÁREA DE LAJE</t>
  </si>
  <si>
    <t>4.3</t>
  </si>
  <si>
    <t>CONTRAPISO(M²)</t>
  </si>
  <si>
    <t>4.4</t>
  </si>
  <si>
    <t>5 ESQUADRIAS E FERRAGENS</t>
  </si>
  <si>
    <t>5.1</t>
  </si>
  <si>
    <t>6 INSTALAÇÕES PREDIAIS</t>
  </si>
  <si>
    <t>LEVANTAMENTO DE CAD</t>
  </si>
  <si>
    <t>AREA DE PISO</t>
  </si>
  <si>
    <t>ESPESURRA</t>
  </si>
  <si>
    <t>ESPC.</t>
  </si>
  <si>
    <t>BALDRAME</t>
  </si>
  <si>
    <t>ESCAVACAO</t>
  </si>
  <si>
    <t>VOL. DE CONCRETO</t>
  </si>
  <si>
    <t>CONCR.MAGRO E REATERO</t>
  </si>
  <si>
    <t>area de piso nao entra porque o piso esta sobre aterro</t>
  </si>
  <si>
    <t>AREA DE LAJE</t>
  </si>
  <si>
    <t>BDI :</t>
  </si>
  <si>
    <t>QUANT</t>
  </si>
  <si>
    <t>19.004.0037-2</t>
  </si>
  <si>
    <t>PLACA DE IDENTIFICACAO DE OBRA PUBLICA,INCLUSIVE PINTURA E SUPORTES DE MADEIRA.FORNECIMENTO E COLOCACAO</t>
  </si>
  <si>
    <t>SUBTOTAL:</t>
  </si>
  <si>
    <t>ESCAVACAO MANUAL DE VALA/CAVA EM MATERIAL DE 1ª CATEGORIA (AREIA,ARGILA OU PICARRA),ENTRE 1,50 E 3,00M DE PROFUNDIDADE,EXCLUSIVE ESCORAMENTO E ESGOTAMENTO</t>
  </si>
  <si>
    <t>REATERRO DE VALA/CAVA COM MATERIAL DE BOA QUALIDADE,UTILIZANDO VIBRO COMPACTADOR PORTATIL,EXCLUSIVE MATERIAL</t>
  </si>
  <si>
    <t>ESTRUTURA</t>
  </si>
  <si>
    <t>11.003.0001-1</t>
  </si>
  <si>
    <t>CONCRETO DOSADO RACIONALMENTE PARA UMA RESISTENCIA CARACTERISTICA A COMPRESSAO DE 10MPA,INCLUSIVE MATERIAIS,TRANSPORTE,PREPARO COM BETONEIRA,LANCAMENTO E ADENSAMENTO</t>
  </si>
  <si>
    <t>11.013.0130-0</t>
  </si>
  <si>
    <t>CONCRETO ARMADO,FCK=20MPA,INCLUINDO MATERIAIS PARA 1,00M3 DE CONCRETO(IMPORTADO DE USINA)ADENSADO E COLOCADO,12,00M2 DE AREA MOLDADA,FORMAS CONFORME O ITEM 11.004.0022,60KG DE ACO CA-50,INCLUSIVE MAO-DE-OBRA PARA CORTE,DOBRAGEM,MONTAGEM E COLOCACAO NAS FORMAS,EXCLUSIVE ESCORAMENTO</t>
  </si>
  <si>
    <t>ALVENARIA E REVESTIMENTO</t>
  </si>
  <si>
    <t>12.003.0080-0</t>
  </si>
  <si>
    <t>ALVENARIA DE TIJOLOS CERAMICOS FURADOS 10X20X20CM,ASSENTES CMEIA VEZ(0,10M)COM VAOS OU ARESTAS,ATE 3,00M DE ALTURA E MEDIDA PELA AREA REAL</t>
  </si>
  <si>
    <t>13.001.0015-0</t>
  </si>
  <si>
    <t>EMBOCO COM ARGAMASSA DE CIMENTO E AREIA,NO TRACO 1:1,5 COM 1,5CM DE ESPESSURA,INCLUSIVE CHAPISCO DE CIMENTO E AREIA,NO TRACO 1:3</t>
  </si>
  <si>
    <t>ESQUADRIAS E FERRAGENS</t>
  </si>
  <si>
    <t>5.2</t>
  </si>
  <si>
    <t>14.007.0040-0</t>
  </si>
  <si>
    <t>FERRAGENS P/PORTAS DE MADEIRA,1 FOLHA DE ABRIR,INTERNAS,SOCIAIS OU DE SERVICO,CONSTANDO DE FORNEC.S/COLOC.,DE:-FECHADURA TIPO GORGE,TRINCO REVERSIVEL,EM LATAO,ACABAMENTO CROMADO;-ENTRADA E ROSETA CIRCULARES,LATAO LAMINADO,ACABAMENTO CROMADO ;-MACANETA TIPO ALAVANCA,EM LATAO,ACABAMENTO CROMADO;-3 DOBRADICAS FERRO GALVANIZADO 3"X2.1/2",COM PINO E BOLAS DE FERRO</t>
  </si>
  <si>
    <t>INSTALAÇÕES PREDIAIS</t>
  </si>
  <si>
    <t>6.2</t>
  </si>
  <si>
    <t>15.007.0501-0</t>
  </si>
  <si>
    <t>QUADRO DE DISTRIBUICAO DE ENERGIA PARA DISJUNTORES TERMO-MAGNETICOS UNIPOLARES,DE EMBUTIR,COM PORTA E BARRAMENTOS DE FAZE,NEUTRO E TERRA,PARA INSTALACAO DE ATE 12 DISJUNTORES SEM DISPOSITIVO PARA CHAVE GERAL.FORNECIMENTO E COLOCACAO</t>
  </si>
  <si>
    <t>6.3</t>
  </si>
  <si>
    <t>15.007.0575-0</t>
  </si>
  <si>
    <t>DISJUNTOR TERMOMAGNETICO,BIPOLAR,DE 10 A 32A,3KA,MODELO DIN,TIPO C.FORNECIMENTO E COLOCACAO</t>
  </si>
  <si>
    <t>6.4</t>
  </si>
  <si>
    <t>15.015.0021-0</t>
  </si>
  <si>
    <t>INSTALACAO DE PONTO DE LUZ,APARENTE,EQUIVALENTE A 2 VARAS DE ELETRODUTO DE PVC RIGIDO DE 3/4",12,00M DE FIO 2,5MM2,CAIXAS,CONEXOES,LUVAS,CURVA E INTERRUPTOR DE SOBREPOR.</t>
  </si>
  <si>
    <t>6.6</t>
  </si>
  <si>
    <t>6.7</t>
  </si>
  <si>
    <t>6.8</t>
  </si>
  <si>
    <t>15.008.0020-0</t>
  </si>
  <si>
    <t>FIO DE COBRE COM ISOLAMENTO TERMOPLASTICO,ANTICHAMA,COMPREENDENDO:PREPARO,CORTE E ENFIACAO EM ELETRODUTOS,NA BITOLA DE 2 ,5MM2,450/750V.FORNECIMENTO E COLOCACAO</t>
  </si>
  <si>
    <t>15.008.0100-0</t>
  </si>
  <si>
    <t>CABO DE COBRE FLEXIVEL COM ISOLAMENTO TERMOPLASTICO,COMPREENDENDO:PREPARO,CORTE E ENFIACAO EM ELETRODUTOS NA BITOLA DE 1 0MM2, 450/750V.FORNECIMENTO E COLOCACAO</t>
  </si>
  <si>
    <t>COBERTURA</t>
  </si>
  <si>
    <t>16.001.0050-0</t>
  </si>
  <si>
    <t>MADEIRAMENTO PARA COBERTURA EM DUAS AGUAS EM TELHAS CERAMICA S,CONSTITUIDO DE CUMEEIRA E TERCAS DE 3"X4.1/2",CAIBROS DE 3 "X1.1/2",RIPAS DE 1,5X4CM,TUDO EM MADEIRA SERRADA,SEM TESOURA OU PONTALETE,MEDIDO PELA AREA REAL DO MADEIRAMENTO.FORNECIMENTO E COLOCACAO</t>
  </si>
  <si>
    <t>13.175.0010-0</t>
  </si>
  <si>
    <t>FORRO DE PVC EM REGUAS DE 200MM DE LARGURA, ESPESSURA IGUAL OU SUPERIOR A 8MM, ENCAIXADOS ENTRE SI, INCLUSIVE RODA FORRO DE PVC PARA ACABAMENTO, ESTRUTURA EM METALON (20X20)MM E PARAFUSOS DE FIXACAO. FORNECIMENTO E COLOCACAO.</t>
  </si>
  <si>
    <t>PINTURA</t>
  </si>
  <si>
    <t>17.018.0020-0</t>
  </si>
  <si>
    <t>PINTURA COM TINTA LATEX,CLASSIFICACAO ECONOMICA (NBR 15079),FOSCA EM REVESTIMENTO LISO,INTERIOR,ACABAMENTO PADRAO,EM DUAS DEMAOS SOBRE A SUPERFICIE PREPARADA,CONFORME O ITEM 17.018.0010,EXCLUSIVE ESTE PREPARO</t>
  </si>
  <si>
    <t>17.017.0169-0</t>
  </si>
  <si>
    <t>PINTURA INTERNA OU EXTERNA SOBRE MADEIRA NOVA,COM ESMALTE SINTETICO ALTO BRILHO OU ACETINADO,UMA DEMAO DE VERNIZ ISOLANTE INCOLOR,UMA DEMAO DE FUNDO SINTETICO NIVELADOR,UMA DEMAO DE MASSA PARA MADEIRA,INCLUSIVE LIXAMENTO E REMOCAO DE PO E DUAS DEMAOS DE ACABAMENTO</t>
  </si>
  <si>
    <t>TOTAL UNITÁRIO</t>
  </si>
  <si>
    <t>14.006.0285-0</t>
  </si>
  <si>
    <t>JANELA DE MADEIRA DE LEI DE ABRIR DE 120X150X3CM,TIPO VVP (VENEZIANA,VIDRO E POSTIGO) EM 2 FOLHAS E MARCO DE 7X3CM,EXCLUSIVE FERRAGENS.FORNECIMENTO E COLOCACAO</t>
  </si>
  <si>
    <t>14.006.0008-0</t>
  </si>
  <si>
    <t>PORTA DE MADEIRA DE LEI EM COMPENSADO DE 90X210X3,5CM FOLHEAROS,EXCLUSIVEVIDRO.FORNECIMENTO E COLOCACAO DA NAS 2 FACES,ADUELA DE 13X3CM E ALIZARES DE 5X2CM,EXCLUSIVE FERRAGENS.FORNECIMENTO E COLOCACAO</t>
  </si>
  <si>
    <t>12.005.0010-0</t>
  </si>
  <si>
    <t>ALVENARIA DE BLOCOS DE CONCRETO 10X20X40CM,ASSENTES COM ARGAMASSA DE CIMENTO E AREIA,NO TRACO 1:8,EM PAREDES DE 0,10M DE ESPESSURA,DE SUPERFICIE CORRIDA,ATE 3,00M DE ALTURA E MEDIDAPELA AREA REAL</t>
  </si>
  <si>
    <t>ALVENARIA BLOCO DE CONCRETO</t>
  </si>
  <si>
    <t>ÁREA OCU. POR ALVENARIA</t>
  </si>
  <si>
    <t>ALVENARIA D VEDAÇÃO</t>
  </si>
  <si>
    <t>ALVENARIA DE VEDAÇÃO</t>
  </si>
  <si>
    <t>TOTAL (M³)</t>
  </si>
  <si>
    <t>PILAR FUND.(1,20 M)</t>
  </si>
  <si>
    <t xml:space="preserve">ALVENARIA BLOCO DE CONCRETO </t>
  </si>
  <si>
    <t>VIGAMENTO (piso)</t>
  </si>
  <si>
    <t>VIGAMENTO (laje)</t>
  </si>
  <si>
    <t>FUNDAÇAO</t>
  </si>
  <si>
    <t>PILARES - SAPATA</t>
  </si>
  <si>
    <t>11.013.0070-1</t>
  </si>
  <si>
    <t>CONCRETO ARMADO,FCK=20MPA,INCLUINDO MATERIAIS PARA 1,00M3 DE CONCRETO(IMPORTADO DE USINA)ADENSADO E COLOCADO,14,00M2 DE AREA MOLDADA,FORMAS E ESCORAMENTO CONFORME ITENS 11.004.0022</t>
  </si>
  <si>
    <t>VOLUME DE CONCRETO PARA PEÇAS ARMADAS( sem escoramento)</t>
  </si>
  <si>
    <t>VOLUME DE CONCRETO PARA PEÇAS ARMADAS ( com escoramento)</t>
  </si>
  <si>
    <t>PILARES (piso a laje)</t>
  </si>
  <si>
    <t>1.0 SERVIÇOS PRELIMINARES</t>
  </si>
  <si>
    <t>03.010.0019-0</t>
  </si>
  <si>
    <t>03.010.0021-0</t>
  </si>
  <si>
    <t xml:space="preserve">MATERIAL DE 1  CATEGORIA PARA ATERROS,COMPREENDENDO:ESCAVACAO,CARGA,TRANSPORTE A 2KM EM CAMINHAO BASCULANTE E DESCARGA,C
ONSIDERANDO O VOLUME NECESSARIO A EXECUCAO DE 1,00M3 DE MATERIAL COMPACTADO
</t>
  </si>
  <si>
    <t xml:space="preserve">
ATERRO COM MATERIAL DE 1CATEGORIA,ESPALHADO POR RETRO ESCAVADEIRA,EM CAMADAS DE 20CM DE MATERIAL ADENSADO,REGADO POR CAMINHAO TANQUE E COMPACTADO A 90% COM SOQUETE VIBRATORIO,INTERVINDO 2(DOIS) SERVENTES,EXCLUSIVE O FORNECIMENTO DA TERRA
</t>
  </si>
  <si>
    <t>16.002.0010-0</t>
  </si>
  <si>
    <t>COBERTURA EM TELHA CERAMICA COLONIAL,EXCLUSIVE CUMEEIRA E MADEIRAMENTO.MEDIDA PELA AREA REAL DE COBERTURA.FORNECIMENTO E COLOCACAO</t>
  </si>
  <si>
    <t>13.331.0050-0</t>
  </si>
  <si>
    <t>RODAPE COM CERAMICA EM PORCELANATO TECNICO NATURAL,COM 7,5 A 10CM DE ALTURA,ASSENTES CONFORME ITEM 13.025.0016</t>
  </si>
  <si>
    <t>13.331.0015-0</t>
  </si>
  <si>
    <t>REVESTIMENTO DE PISO CERAMICO EM PORCELANATO TECNICO NATURAL ,ACABAMENTO DA BORDA RETIFICADO,PARA USO EM AREAS COMERCIAIS COM ACESSO PARA RUA,NO FORMATO (60X60)CM,ASSENTES EM SUPERFICIE EM OSSO COM ARGAMASSA DE CIMENTO E COLA (ARGAMASSA COLANTE)E REJUNTAMENTO PRONTO</t>
  </si>
  <si>
    <t>4.5</t>
  </si>
  <si>
    <t>13.301.0117-0</t>
  </si>
  <si>
    <t>4.6</t>
  </si>
  <si>
    <t>CONTRAPISO,BASE OU CAMADA REGULARIZADORA EXECUTADA COM ARGAMASSA DE CIMENTO E AREIA,NO TRACO 1:4,NA ESPESSURA DE 1CM</t>
  </si>
  <si>
    <t>ALT. ALV</t>
  </si>
  <si>
    <t>DE PISO CERAMICO EM PORCELANATO TECNICO NATURAL ,ACABAMENTO DA BORDA RETIFICADO,PARA USO EM AREAS COMERCIAIS COM ACESSO PARA RUA,NO FORMATO (60X60)CM,ASSENTES EM SUPERFICIE EM OSSO COM ARGAMASSA DE CIMENTO E COLA (ARGAMASSA COLANTE)E REJUNTAMENTO PRONTO</t>
  </si>
  <si>
    <t xml:space="preserve">REVESTIMENTO </t>
  </si>
  <si>
    <t>RODAPE COM CERAMICA (M)</t>
  </si>
  <si>
    <t>JANELA DE MADEIRA (120X150X3CM)</t>
  </si>
  <si>
    <t>PORTA DE MADEIRA( 90X210)</t>
  </si>
  <si>
    <t>FERRAGENS P/PORTAS</t>
  </si>
  <si>
    <t>15.019.0025-0</t>
  </si>
  <si>
    <t>INTERRUPTOR DE EMBUTIR COM 2 TECLAS SIMPLES FOSFORESCENTES E PLACA.FORNECIMENTO E COLOCACAO.</t>
  </si>
  <si>
    <t>2.4</t>
  </si>
  <si>
    <t>3.3</t>
  </si>
  <si>
    <t>5.3</t>
  </si>
  <si>
    <t>6.1</t>
  </si>
  <si>
    <t>6.5</t>
  </si>
  <si>
    <t>7.1</t>
  </si>
  <si>
    <t>7.2</t>
  </si>
  <si>
    <t>7.3</t>
  </si>
  <si>
    <t>8.1</t>
  </si>
  <si>
    <t>8.2</t>
  </si>
  <si>
    <t>15.019.0052-0</t>
  </si>
  <si>
    <t>TOMADA ELETRICA 2P+T,20A/250V,PADRAO BRASILEIRO,DE EMBUTIR,COM PLACA 4"X2".FORNECIMENTO E COLOCACAO</t>
  </si>
  <si>
    <t>15.008.0025-0</t>
  </si>
  <si>
    <t>FIO DE COBRE COM ISOLAMENTO TERMOPLASTICO,ANTICHAMA,COMPREENDENDO:PREPARO,CORTE E ENFIACAO EM ELETRODUTOS,NA BITOLA DE 4MM2,450/750V.FORNECIMENTO E COLOCACAO</t>
  </si>
  <si>
    <t>2.2 REATERRO</t>
  </si>
  <si>
    <t>6.1 QUADRO DE DISTRIBUICAO</t>
  </si>
  <si>
    <t>6.2 DISJUNTOR TERMOMAGNETICO</t>
  </si>
  <si>
    <t>6.3 INSTALACAO DE PONTO DE LUZ</t>
  </si>
  <si>
    <t>6.4 INTERRUPTOR DE EMBUTIR COM 1 TECLA SIMPLES</t>
  </si>
  <si>
    <t>6.5 TOMADA ELETRICA 2P+T,10A/250V</t>
  </si>
  <si>
    <t>6.6  FIO DE COBRE COM ISOLAMENTO TERMOPLASTICO,ANTICHAMA</t>
  </si>
  <si>
    <t>6.7  FIO DE COBRE COM ISOLAMENTO TERMOPLASTICO</t>
  </si>
  <si>
    <t>6.8 CABO DE COBRE FLEXIVEL COM ISOLAMENTO TERMOPLASTICO</t>
  </si>
  <si>
    <t>16.002.0015-0</t>
  </si>
  <si>
    <t>CUMEEIRA PARA COBERTURA EM TELHAS FRANCESAS,COLONIAIS,ROMANA OU PORTUGUESA.FORNECIMENTO E COLOCACAO.</t>
  </si>
  <si>
    <t>7 COBERTURA</t>
  </si>
  <si>
    <t>7.1 MADEIRAMENTO PARA COBERTURA EM DUAS AGUAS EM TELHAS (LEVANT. CAD.)</t>
  </si>
  <si>
    <t>7.2 CUMEEIRA PARA COBERTURA EM TELHAS FRANCESAS,COLONIAIS,ROMANA OU PORTUGUESA</t>
  </si>
  <si>
    <t>7.4</t>
  </si>
  <si>
    <t>7.3 COBERTURA EM TELHA CERAMICA COLONIAL,EXCLUSIVE CUMEEIRA E MADEIRAMENTO.</t>
  </si>
  <si>
    <t>7.4 FORRO DE PVC EM REGUAS DE 200MM DE LARGURA, ESPESSURA IGUAL OU SUPERIOR A 8MM (LEVANT. CAD.)</t>
  </si>
  <si>
    <t>8 PINTURA</t>
  </si>
  <si>
    <t>8.1 PINTURA INTERNA E EXTERNA EM  REBOCO ( LEV. CAD.)</t>
  </si>
  <si>
    <t>8.2 PINTURA SOBRE MADEIRA</t>
  </si>
  <si>
    <t>INCLINAÇÃO</t>
  </si>
  <si>
    <t xml:space="preserve">       PREFEITURA MUNICIPAL DE APERIBÉ</t>
  </si>
  <si>
    <t xml:space="preserve">               ESTADO DO RIO DE JANEIRO</t>
  </si>
  <si>
    <t xml:space="preserve">                    SETOR DE ENGENHARIA</t>
  </si>
  <si>
    <t>1.1 PLACA DE IDENTIFICACAO DE OBRA</t>
  </si>
  <si>
    <t>1.2 MAO-DE-OBRA DE ENGENHEIRO OU ARQUITETO JR.,INCLUSIVE ENCARGOS SOCIAIS</t>
  </si>
  <si>
    <t>UNI.</t>
  </si>
  <si>
    <t>3º MÊS</t>
  </si>
  <si>
    <t>4º MÊS</t>
  </si>
  <si>
    <t>5º MÊS</t>
  </si>
  <si>
    <t>MAO-DE-OBRA DE ENGENHEIRO OU ARQUITETO JR.,INCLUSIVE ENCARGOS SOCIAIS .</t>
  </si>
  <si>
    <t>Aperibé , 5 de janeiro de 2022.</t>
  </si>
  <si>
    <t>Aperibé, 30 de maio de 2022.</t>
  </si>
  <si>
    <t>ABRIL/2022</t>
  </si>
  <si>
    <t>Aperibé, 30 de maio de 2022</t>
  </si>
  <si>
    <t xml:space="preserve">ANEXO IB - PLANILHA ORÇAMENTÁRIA </t>
  </si>
  <si>
    <t>ANEXO ID</t>
  </si>
  <si>
    <t>ANEXO I E - MEMORIAL DE CÁLCULO</t>
  </si>
  <si>
    <t xml:space="preserve">ANEXO IC - CRONOGRAMA FÍSICO </t>
  </si>
  <si>
    <t>Nome:</t>
  </si>
  <si>
    <t>_____________________________________</t>
  </si>
  <si>
    <t>local e data</t>
  </si>
  <si>
    <t>Local 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</si>
</sst>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R$&quot;\ #,##0.00"/>
    <numFmt numFmtId="165" formatCode="_-* #,##0.00_-;\-* #,##0.00_-;_-* &quot;-&quot;??_-;_-@"/>
    <numFmt numFmtId="166" formatCode="_(&quot;R$ &quot;* #,##0.00_);_(&quot;R$ &quot;* \(#,##0.00\);_(&quot;R$ &quot;* &quot;-&quot;??_);_(@_)"/>
    <numFmt numFmtId="167" formatCode="&quot;R$ &quot;#,##0.00"/>
    <numFmt numFmtId="168" formatCode="##.##000##"/>
    <numFmt numFmtId="169" formatCode="##.##000"/>
    <numFmt numFmtId="170" formatCode="_-[$R$-416]\ * #,##0.00_-;\-[$R$-416]\ * #,##0.00_-;_-[$R$-416]\ * &quot;-&quot;??_-;_-@_-"/>
    <numFmt numFmtId="171" formatCode="#,##0.00_ ;[Red]\-#,##0.00\ "/>
    <numFmt numFmtId="172" formatCode="#,##0_ ;[Red]\-#,##0\ "/>
  </numFmts>
  <fonts count="62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8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8"/>
      <color rgb="FF008000"/>
      <name val="Arial"/>
      <family val="2"/>
    </font>
    <font>
      <sz val="10"/>
      <color theme="1"/>
      <name val="Noto Sans Symbols"/>
    </font>
    <font>
      <b/>
      <sz val="7"/>
      <color theme="1"/>
      <name val="Arial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5"/>
      <name val="Arial"/>
      <family val="2"/>
    </font>
    <font>
      <b/>
      <sz val="10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22"/>
      <name val="Arial"/>
      <family val="2"/>
    </font>
    <font>
      <b/>
      <sz val="20"/>
      <name val="Calibri"/>
      <family val="2"/>
      <scheme val="minor"/>
    </font>
    <font>
      <sz val="20"/>
      <color rgb="FF000000"/>
      <name val="Arial"/>
      <family val="2"/>
    </font>
    <font>
      <b/>
      <sz val="20"/>
      <color theme="1"/>
      <name val="Calibri"/>
      <family val="2"/>
      <scheme val="minor"/>
    </font>
    <font>
      <sz val="20"/>
      <name val="Arial"/>
      <family val="2"/>
    </font>
    <font>
      <sz val="16"/>
      <color theme="1"/>
      <name val="Times New Roman"/>
      <family val="1"/>
    </font>
    <font>
      <sz val="16"/>
      <color rgb="FF000000"/>
      <name val="Times New Roman"/>
      <family val="1"/>
    </font>
    <font>
      <b/>
      <sz val="16"/>
      <color theme="1"/>
      <name val="Times New Roman"/>
      <family val="1"/>
    </font>
    <font>
      <b/>
      <u/>
      <sz val="18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41"/>
      </patternFill>
    </fill>
    <fill>
      <patternFill patternType="solid">
        <fgColor theme="0"/>
        <bgColor rgb="FFBFBFBF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12" fillId="0" borderId="0"/>
    <xf numFmtId="9" fontId="19" fillId="0" borderId="0" applyFont="0" applyFill="0" applyBorder="0" applyAlignment="0" applyProtection="0"/>
    <xf numFmtId="0" fontId="25" fillId="0" borderId="0"/>
    <xf numFmtId="0" fontId="19" fillId="0" borderId="0"/>
    <xf numFmtId="0" fontId="42" fillId="0" borderId="0"/>
  </cellStyleXfs>
  <cellXfs count="432">
    <xf numFmtId="0" fontId="0" fillId="0" borderId="0" xfId="0"/>
    <xf numFmtId="0" fontId="5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2" fillId="0" borderId="0" xfId="2"/>
    <xf numFmtId="167" fontId="13" fillId="0" borderId="0" xfId="2" applyNumberFormat="1" applyFont="1" applyAlignment="1">
      <alignment horizontal="center"/>
    </xf>
    <xf numFmtId="166" fontId="13" fillId="0" borderId="0" xfId="2" applyNumberFormat="1" applyFont="1" applyAlignment="1">
      <alignment horizontal="center"/>
    </xf>
    <xf numFmtId="10" fontId="14" fillId="2" borderId="0" xfId="2" applyNumberFormat="1" applyFont="1" applyFill="1" applyAlignment="1">
      <alignment horizontal="center"/>
    </xf>
    <xf numFmtId="0" fontId="14" fillId="2" borderId="0" xfId="2" applyFont="1" applyFill="1" applyAlignment="1">
      <alignment horizontal="left" wrapText="1"/>
    </xf>
    <xf numFmtId="0" fontId="15" fillId="0" borderId="0" xfId="2" applyFont="1"/>
    <xf numFmtId="0" fontId="2" fillId="0" borderId="0" xfId="2" applyFont="1" applyAlignment="1">
      <alignment horizontal="left"/>
    </xf>
    <xf numFmtId="0" fontId="2" fillId="0" borderId="0" xfId="2" applyFont="1"/>
    <xf numFmtId="0" fontId="17" fillId="0" borderId="0" xfId="2" applyFont="1"/>
    <xf numFmtId="0" fontId="6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2" borderId="0" xfId="1" applyFill="1"/>
    <xf numFmtId="0" fontId="9" fillId="0" borderId="0" xfId="1" applyFont="1" applyAlignment="1">
      <alignment horizontal="center" vertical="center"/>
    </xf>
    <xf numFmtId="0" fontId="4" fillId="0" borderId="0" xfId="4" applyFont="1"/>
    <xf numFmtId="0" fontId="24" fillId="0" borderId="0" xfId="4" applyFont="1" applyAlignment="1">
      <alignment horizontal="center" vertical="center"/>
    </xf>
    <xf numFmtId="0" fontId="4" fillId="0" borderId="12" xfId="4" applyFont="1" applyBorder="1" applyAlignment="1">
      <alignment horizontal="left" vertical="center"/>
    </xf>
    <xf numFmtId="0" fontId="4" fillId="0" borderId="13" xfId="4" applyFont="1" applyBorder="1" applyAlignment="1">
      <alignment horizontal="center" vertical="center"/>
    </xf>
    <xf numFmtId="10" fontId="4" fillId="0" borderId="14" xfId="4" applyNumberFormat="1" applyFont="1" applyBorder="1" applyAlignment="1">
      <alignment horizontal="center" vertical="center"/>
    </xf>
    <xf numFmtId="0" fontId="28" fillId="3" borderId="0" xfId="4" applyFont="1" applyFill="1" applyAlignment="1">
      <alignment horizontal="center"/>
    </xf>
    <xf numFmtId="0" fontId="4" fillId="3" borderId="0" xfId="4" applyFont="1" applyFill="1"/>
    <xf numFmtId="0" fontId="4" fillId="0" borderId="15" xfId="4" applyFont="1" applyBorder="1" applyAlignment="1">
      <alignment horizontal="left" vertical="center"/>
    </xf>
    <xf numFmtId="0" fontId="4" fillId="0" borderId="16" xfId="4" applyFont="1" applyBorder="1" applyAlignment="1">
      <alignment horizontal="center" vertical="center"/>
    </xf>
    <xf numFmtId="10" fontId="4" fillId="0" borderId="17" xfId="4" applyNumberFormat="1" applyFont="1" applyBorder="1" applyAlignment="1">
      <alignment horizontal="center" vertical="center"/>
    </xf>
    <xf numFmtId="10" fontId="4" fillId="0" borderId="0" xfId="4" applyNumberFormat="1" applyFont="1" applyAlignment="1">
      <alignment horizontal="center" vertical="center"/>
    </xf>
    <xf numFmtId="0" fontId="4" fillId="0" borderId="18" xfId="4" applyFont="1" applyBorder="1" applyAlignment="1">
      <alignment horizontal="left" vertical="center"/>
    </xf>
    <xf numFmtId="0" fontId="4" fillId="0" borderId="19" xfId="4" applyFont="1" applyBorder="1" applyAlignment="1">
      <alignment horizontal="center" vertical="center"/>
    </xf>
    <xf numFmtId="10" fontId="4" fillId="0" borderId="20" xfId="4" applyNumberFormat="1" applyFont="1" applyBorder="1" applyAlignment="1">
      <alignment horizontal="center" vertical="center"/>
    </xf>
    <xf numFmtId="0" fontId="4" fillId="0" borderId="21" xfId="4" applyFont="1" applyBorder="1" applyAlignment="1">
      <alignment horizontal="left" vertical="center"/>
    </xf>
    <xf numFmtId="0" fontId="4" fillId="0" borderId="22" xfId="4" applyFont="1" applyBorder="1" applyAlignment="1">
      <alignment horizontal="center" vertical="center"/>
    </xf>
    <xf numFmtId="10" fontId="4" fillId="0" borderId="23" xfId="4" applyNumberFormat="1" applyFont="1" applyBorder="1" applyAlignment="1">
      <alignment horizontal="center" vertical="center"/>
    </xf>
    <xf numFmtId="9" fontId="4" fillId="0" borderId="0" xfId="4" applyNumberFormat="1" applyFont="1"/>
    <xf numFmtId="0" fontId="4" fillId="0" borderId="24" xfId="4" applyFont="1" applyBorder="1" applyAlignment="1">
      <alignment vertical="center"/>
    </xf>
    <xf numFmtId="0" fontId="4" fillId="0" borderId="25" xfId="4" applyFont="1" applyBorder="1" applyAlignment="1">
      <alignment vertical="center"/>
    </xf>
    <xf numFmtId="10" fontId="4" fillId="0" borderId="26" xfId="4" applyNumberFormat="1" applyFont="1" applyBorder="1" applyAlignment="1">
      <alignment vertical="center"/>
    </xf>
    <xf numFmtId="0" fontId="4" fillId="0" borderId="27" xfId="4" applyFont="1" applyBorder="1" applyAlignment="1">
      <alignment horizontal="left" vertical="center"/>
    </xf>
    <xf numFmtId="0" fontId="4" fillId="0" borderId="28" xfId="4" applyFont="1" applyBorder="1" applyAlignment="1">
      <alignment horizontal="left" vertical="center"/>
    </xf>
    <xf numFmtId="0" fontId="4" fillId="0" borderId="29" xfId="4" applyFont="1" applyBorder="1" applyAlignment="1">
      <alignment vertical="center"/>
    </xf>
    <xf numFmtId="10" fontId="4" fillId="0" borderId="0" xfId="4" applyNumberFormat="1" applyFont="1" applyAlignment="1">
      <alignment vertical="center"/>
    </xf>
    <xf numFmtId="10" fontId="16" fillId="0" borderId="32" xfId="4" applyNumberFormat="1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6" fillId="0" borderId="0" xfId="4" applyFont="1" applyAlignment="1">
      <alignment vertical="center" wrapText="1"/>
    </xf>
    <xf numFmtId="10" fontId="16" fillId="0" borderId="0" xfId="4" applyNumberFormat="1" applyFont="1" applyAlignment="1">
      <alignment horizontal="center" vertical="center" wrapText="1"/>
    </xf>
    <xf numFmtId="0" fontId="16" fillId="0" borderId="0" xfId="4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2" fontId="4" fillId="3" borderId="0" xfId="4" applyNumberFormat="1" applyFont="1" applyFill="1" applyAlignment="1">
      <alignment horizontal="center" vertical="center"/>
    </xf>
    <xf numFmtId="2" fontId="16" fillId="3" borderId="0" xfId="4" applyNumberFormat="1" applyFont="1" applyFill="1" applyAlignment="1">
      <alignment horizontal="center" vertical="center"/>
    </xf>
    <xf numFmtId="0" fontId="4" fillId="3" borderId="0" xfId="4" applyFont="1" applyFill="1" applyAlignment="1">
      <alignment vertical="center"/>
    </xf>
    <xf numFmtId="10" fontId="4" fillId="3" borderId="0" xfId="4" applyNumberFormat="1" applyFont="1" applyFill="1" applyAlignment="1">
      <alignment horizontal="center" vertical="center"/>
    </xf>
    <xf numFmtId="4" fontId="4" fillId="3" borderId="0" xfId="4" applyNumberFormat="1" applyFont="1" applyFill="1" applyAlignment="1">
      <alignment vertical="center"/>
    </xf>
    <xf numFmtId="0" fontId="30" fillId="3" borderId="0" xfId="4" applyFont="1" applyFill="1"/>
    <xf numFmtId="0" fontId="7" fillId="3" borderId="0" xfId="4" applyFont="1" applyFill="1"/>
    <xf numFmtId="0" fontId="5" fillId="3" borderId="0" xfId="4" applyFont="1" applyFill="1"/>
    <xf numFmtId="2" fontId="30" fillId="3" borderId="0" xfId="4" applyNumberFormat="1" applyFont="1" applyFill="1" applyAlignment="1">
      <alignment horizontal="center" vertical="center"/>
    </xf>
    <xf numFmtId="0" fontId="28" fillId="3" borderId="0" xfId="4" applyFont="1" applyFill="1"/>
    <xf numFmtId="49" fontId="32" fillId="3" borderId="0" xfId="4" applyNumberFormat="1" applyFont="1" applyFill="1" applyAlignment="1">
      <alignment horizontal="center" vertical="center"/>
    </xf>
    <xf numFmtId="0" fontId="28" fillId="3" borderId="0" xfId="4" applyFont="1" applyFill="1" applyAlignment="1">
      <alignment horizontal="center" vertical="center"/>
    </xf>
    <xf numFmtId="0" fontId="16" fillId="3" borderId="0" xfId="4" applyFont="1" applyFill="1"/>
    <xf numFmtId="0" fontId="33" fillId="0" borderId="0" xfId="4" applyFont="1"/>
    <xf numFmtId="0" fontId="34" fillId="0" borderId="0" xfId="4" applyFont="1"/>
    <xf numFmtId="0" fontId="8" fillId="0" borderId="0" xfId="1" applyFont="1" applyAlignment="1">
      <alignment horizontal="center" vertical="center"/>
    </xf>
    <xf numFmtId="0" fontId="3" fillId="0" borderId="0" xfId="1"/>
    <xf numFmtId="169" fontId="23" fillId="5" borderId="4" xfId="2" applyNumberFormat="1" applyFont="1" applyFill="1" applyBorder="1" applyAlignment="1">
      <alignment horizontal="center" vertical="center"/>
    </xf>
    <xf numFmtId="168" fontId="23" fillId="5" borderId="9" xfId="2" applyNumberFormat="1" applyFont="1" applyFill="1" applyBorder="1" applyAlignment="1">
      <alignment horizontal="center" vertical="center"/>
    </xf>
    <xf numFmtId="0" fontId="29" fillId="0" borderId="0" xfId="4" applyFont="1"/>
    <xf numFmtId="0" fontId="16" fillId="3" borderId="0" xfId="4" applyFont="1" applyFill="1" applyAlignment="1">
      <alignment horizontal="right" vertical="center"/>
    </xf>
    <xf numFmtId="0" fontId="4" fillId="0" borderId="0" xfId="4" applyFont="1" applyAlignment="1">
      <alignment horizontal="center" vertical="center"/>
    </xf>
    <xf numFmtId="0" fontId="25" fillId="0" borderId="0" xfId="4"/>
    <xf numFmtId="49" fontId="16" fillId="3" borderId="0" xfId="4" applyNumberFormat="1" applyFont="1" applyFill="1" applyAlignment="1">
      <alignment horizontal="left" vertical="center"/>
    </xf>
    <xf numFmtId="0" fontId="27" fillId="0" borderId="0" xfId="4" applyFont="1" applyAlignment="1">
      <alignment horizontal="center" vertical="center"/>
    </xf>
    <xf numFmtId="0" fontId="5" fillId="3" borderId="0" xfId="4" applyFont="1" applyFill="1" applyAlignment="1">
      <alignment horizontal="center" vertical="center" wrapText="1"/>
    </xf>
    <xf numFmtId="0" fontId="36" fillId="0" borderId="0" xfId="2" applyFont="1" applyAlignment="1">
      <alignment vertical="center" wrapText="1"/>
    </xf>
    <xf numFmtId="0" fontId="4" fillId="0" borderId="0" xfId="4" applyFont="1" applyBorder="1" applyAlignment="1">
      <alignment horizontal="left" vertical="center"/>
    </xf>
    <xf numFmtId="0" fontId="4" fillId="0" borderId="0" xfId="4" applyFont="1" applyBorder="1" applyAlignment="1">
      <alignment horizontal="center" vertical="center"/>
    </xf>
    <xf numFmtId="10" fontId="4" fillId="0" borderId="0" xfId="4" applyNumberFormat="1" applyFont="1" applyBorder="1" applyAlignment="1">
      <alignment horizontal="center" vertical="center"/>
    </xf>
    <xf numFmtId="0" fontId="4" fillId="0" borderId="0" xfId="4" applyFont="1" applyBorder="1" applyAlignment="1">
      <alignment vertical="center"/>
    </xf>
    <xf numFmtId="10" fontId="4" fillId="0" borderId="0" xfId="4" applyNumberFormat="1" applyFont="1" applyBorder="1" applyAlignment="1">
      <alignment vertical="center"/>
    </xf>
    <xf numFmtId="10" fontId="16" fillId="0" borderId="0" xfId="4" applyNumberFormat="1" applyFont="1" applyBorder="1" applyAlignment="1">
      <alignment horizontal="center" vertical="center" wrapText="1"/>
    </xf>
    <xf numFmtId="0" fontId="25" fillId="0" borderId="0" xfId="4" applyAlignment="1"/>
    <xf numFmtId="0" fontId="8" fillId="0" borderId="0" xfId="4" applyFont="1" applyAlignment="1">
      <alignment vertical="center" wrapText="1"/>
    </xf>
    <xf numFmtId="0" fontId="29" fillId="0" borderId="0" xfId="4" applyFont="1" applyAlignment="1"/>
    <xf numFmtId="0" fontId="38" fillId="0" borderId="0" xfId="4" applyFont="1" applyAlignment="1">
      <alignment vertical="center"/>
    </xf>
    <xf numFmtId="0" fontId="25" fillId="0" borderId="0" xfId="4" applyAlignment="1">
      <alignment vertical="center"/>
    </xf>
    <xf numFmtId="0" fontId="16" fillId="0" borderId="0" xfId="4" applyFont="1" applyBorder="1" applyAlignment="1">
      <alignment horizontal="center" vertical="center"/>
    </xf>
    <xf numFmtId="0" fontId="38" fillId="0" borderId="0" xfId="4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39" fillId="0" borderId="0" xfId="5" applyFont="1"/>
    <xf numFmtId="0" fontId="39" fillId="0" borderId="0" xfId="5" applyFont="1" applyAlignment="1">
      <alignment horizontal="left"/>
    </xf>
    <xf numFmtId="0" fontId="19" fillId="0" borderId="0" xfId="5"/>
    <xf numFmtId="0" fontId="39" fillId="0" borderId="0" xfId="5" applyFont="1" applyAlignment="1">
      <alignment horizontal="right"/>
    </xf>
    <xf numFmtId="0" fontId="40" fillId="0" borderId="0" xfId="5" applyFont="1" applyAlignment="1">
      <alignment horizontal="left" vertical="center" indent="15"/>
    </xf>
    <xf numFmtId="0" fontId="41" fillId="0" borderId="0" xfId="5" applyFont="1"/>
    <xf numFmtId="0" fontId="41" fillId="0" borderId="1" xfId="5" applyFont="1" applyBorder="1"/>
    <xf numFmtId="0" fontId="39" fillId="0" borderId="1" xfId="5" applyFont="1" applyBorder="1" applyAlignment="1">
      <alignment horizontal="center"/>
    </xf>
    <xf numFmtId="0" fontId="39" fillId="0" borderId="0" xfId="5" applyFont="1" applyAlignment="1">
      <alignment horizontal="center"/>
    </xf>
    <xf numFmtId="0" fontId="39" fillId="0" borderId="0" xfId="5" quotePrefix="1" applyFont="1"/>
    <xf numFmtId="0" fontId="39" fillId="0" borderId="0" xfId="5" applyFont="1" applyAlignment="1">
      <alignment wrapText="1"/>
    </xf>
    <xf numFmtId="0" fontId="41" fillId="0" borderId="1" xfId="5" applyFont="1" applyBorder="1" applyAlignment="1">
      <alignment wrapText="1"/>
    </xf>
    <xf numFmtId="0" fontId="39" fillId="0" borderId="1" xfId="5" applyFont="1" applyBorder="1" applyAlignment="1">
      <alignment horizontal="center" wrapText="1"/>
    </xf>
    <xf numFmtId="0" fontId="39" fillId="0" borderId="1" xfId="5" applyFont="1" applyBorder="1"/>
    <xf numFmtId="0" fontId="39" fillId="0" borderId="1" xfId="5" applyFont="1" applyBorder="1" applyAlignment="1">
      <alignment horizontal="center" vertical="center"/>
    </xf>
    <xf numFmtId="0" fontId="39" fillId="0" borderId="0" xfId="5" applyFont="1" applyAlignment="1">
      <alignment horizontal="center" wrapText="1"/>
    </xf>
    <xf numFmtId="0" fontId="39" fillId="0" borderId="5" xfId="5" applyFont="1" applyBorder="1" applyAlignment="1">
      <alignment horizontal="center"/>
    </xf>
    <xf numFmtId="0" fontId="41" fillId="0" borderId="1" xfId="5" applyFont="1" applyBorder="1" applyAlignment="1">
      <alignment horizontal="center"/>
    </xf>
    <xf numFmtId="0" fontId="41" fillId="0" borderId="0" xfId="5" applyFont="1" applyAlignment="1">
      <alignment wrapText="1"/>
    </xf>
    <xf numFmtId="0" fontId="39" fillId="0" borderId="7" xfId="5" applyFont="1" applyBorder="1" applyAlignment="1">
      <alignment horizontal="center" wrapText="1"/>
    </xf>
    <xf numFmtId="0" fontId="39" fillId="0" borderId="3" xfId="5" applyFont="1" applyBorder="1" applyAlignment="1">
      <alignment horizontal="center"/>
    </xf>
    <xf numFmtId="0" fontId="41" fillId="0" borderId="0" xfId="5" applyFont="1" applyAlignment="1">
      <alignment horizontal="center" wrapText="1"/>
    </xf>
    <xf numFmtId="0" fontId="39" fillId="0" borderId="8" xfId="5" applyFont="1" applyBorder="1" applyAlignment="1">
      <alignment horizontal="center" wrapText="1"/>
    </xf>
    <xf numFmtId="0" fontId="41" fillId="0" borderId="0" xfId="5" applyFont="1" applyAlignment="1">
      <alignment horizontal="center"/>
    </xf>
    <xf numFmtId="0" fontId="39" fillId="0" borderId="0" xfId="5" applyFont="1" applyAlignment="1">
      <alignment horizontal="center" vertical="center" wrapText="1"/>
    </xf>
    <xf numFmtId="0" fontId="39" fillId="0" borderId="0" xfId="5" applyFont="1" applyAlignment="1">
      <alignment horizontal="center" vertical="center"/>
    </xf>
    <xf numFmtId="0" fontId="41" fillId="0" borderId="1" xfId="5" applyFont="1" applyBorder="1" applyAlignment="1">
      <alignment horizontal="left"/>
    </xf>
    <xf numFmtId="0" fontId="41" fillId="0" borderId="1" xfId="5" applyFont="1" applyBorder="1" applyAlignment="1">
      <alignment horizontal="center" vertical="center"/>
    </xf>
    <xf numFmtId="0" fontId="41" fillId="0" borderId="8" xfId="5" applyFont="1" applyBorder="1" applyAlignment="1">
      <alignment horizontal="left"/>
    </xf>
    <xf numFmtId="0" fontId="41" fillId="0" borderId="8" xfId="5" applyFont="1" applyBorder="1" applyAlignment="1">
      <alignment horizontal="left" vertical="center" wrapText="1"/>
    </xf>
    <xf numFmtId="0" fontId="41" fillId="0" borderId="1" xfId="5" applyFont="1" applyBorder="1" applyAlignment="1">
      <alignment horizontal="left" vertical="center"/>
    </xf>
    <xf numFmtId="0" fontId="39" fillId="0" borderId="8" xfId="5" applyFont="1" applyBorder="1" applyAlignment="1">
      <alignment horizontal="left" vertical="center" wrapText="1"/>
    </xf>
    <xf numFmtId="0" fontId="41" fillId="0" borderId="3" xfId="5" applyFont="1" applyBorder="1" applyAlignment="1">
      <alignment horizontal="center"/>
    </xf>
    <xf numFmtId="0" fontId="43" fillId="0" borderId="1" xfId="5" applyFont="1" applyBorder="1" applyAlignment="1">
      <alignment vertical="center" wrapText="1"/>
    </xf>
    <xf numFmtId="0" fontId="39" fillId="0" borderId="1" xfId="6" applyFont="1" applyBorder="1" applyAlignment="1">
      <alignment horizontal="center" vertical="center" wrapText="1"/>
    </xf>
    <xf numFmtId="0" fontId="41" fillId="0" borderId="5" xfId="5" applyFont="1" applyBorder="1" applyAlignment="1">
      <alignment horizontal="center"/>
    </xf>
    <xf numFmtId="0" fontId="41" fillId="0" borderId="5" xfId="5" applyFont="1" applyBorder="1"/>
    <xf numFmtId="0" fontId="39" fillId="0" borderId="11" xfId="5" applyFont="1" applyBorder="1" applyAlignment="1">
      <alignment wrapText="1"/>
    </xf>
    <xf numFmtId="0" fontId="39" fillId="0" borderId="7" xfId="5" applyFont="1" applyBorder="1" applyAlignment="1">
      <alignment wrapText="1"/>
    </xf>
    <xf numFmtId="0" fontId="41" fillId="0" borderId="36" xfId="5" applyFont="1" applyBorder="1" applyAlignment="1">
      <alignment horizontal="center" wrapText="1"/>
    </xf>
    <xf numFmtId="0" fontId="41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41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 vertical="center" wrapText="1"/>
    </xf>
    <xf numFmtId="0" fontId="39" fillId="0" borderId="0" xfId="5" applyFont="1" applyAlignment="1">
      <alignment horizontal="center"/>
    </xf>
    <xf numFmtId="0" fontId="39" fillId="0" borderId="0" xfId="5" applyFont="1" applyBorder="1" applyAlignment="1">
      <alignment horizontal="center"/>
    </xf>
    <xf numFmtId="0" fontId="19" fillId="0" borderId="0" xfId="5" applyBorder="1" applyAlignment="1">
      <alignment horizontal="center"/>
    </xf>
    <xf numFmtId="0" fontId="39" fillId="0" borderId="0" xfId="5" applyFont="1" applyBorder="1" applyAlignment="1">
      <alignment horizontal="center" wrapText="1"/>
    </xf>
    <xf numFmtId="0" fontId="19" fillId="0" borderId="0" xfId="5" applyAlignment="1">
      <alignment horizontal="center"/>
    </xf>
    <xf numFmtId="0" fontId="2" fillId="0" borderId="1" xfId="5" applyFont="1" applyBorder="1" applyAlignment="1">
      <alignment horizontal="center"/>
    </xf>
    <xf numFmtId="0" fontId="39" fillId="0" borderId="0" xfId="5" applyFont="1" applyBorder="1"/>
    <xf numFmtId="0" fontId="39" fillId="0" borderId="0" xfId="5" applyFont="1" applyBorder="1" applyAlignment="1">
      <alignment horizontal="center" vertical="center"/>
    </xf>
    <xf numFmtId="0" fontId="39" fillId="0" borderId="0" xfId="5" applyFont="1" applyBorder="1" applyAlignment="1">
      <alignment horizontal="center" vertical="center" wrapText="1"/>
    </xf>
    <xf numFmtId="0" fontId="19" fillId="0" borderId="0" xfId="5" applyBorder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49" fontId="10" fillId="2" borderId="0" xfId="1" applyNumberFormat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/>
    </xf>
    <xf numFmtId="49" fontId="7" fillId="7" borderId="31" xfId="1" applyNumberFormat="1" applyFont="1" applyFill="1" applyBorder="1" applyAlignment="1">
      <alignment horizontal="center" vertical="center"/>
    </xf>
    <xf numFmtId="49" fontId="7" fillId="7" borderId="32" xfId="1" applyNumberFormat="1" applyFont="1" applyFill="1" applyBorder="1" applyAlignment="1">
      <alignment horizontal="center" vertical="center"/>
    </xf>
    <xf numFmtId="2" fontId="3" fillId="2" borderId="0" xfId="1" applyNumberFormat="1" applyFill="1"/>
    <xf numFmtId="164" fontId="3" fillId="2" borderId="0" xfId="1" applyNumberFormat="1" applyFill="1"/>
    <xf numFmtId="0" fontId="4" fillId="3" borderId="1" xfId="1" applyFont="1" applyFill="1" applyBorder="1" applyAlignment="1">
      <alignment horizontal="center" vertical="center"/>
    </xf>
    <xf numFmtId="171" fontId="4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3" fillId="2" borderId="1" xfId="1" applyFill="1" applyBorder="1"/>
    <xf numFmtId="0" fontId="4" fillId="2" borderId="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top" wrapText="1"/>
    </xf>
    <xf numFmtId="2" fontId="4" fillId="2" borderId="1" xfId="1" applyNumberFormat="1" applyFont="1" applyFill="1" applyBorder="1" applyAlignment="1">
      <alignment horizontal="center" vertical="center" wrapText="1"/>
    </xf>
    <xf numFmtId="0" fontId="3" fillId="2" borderId="1" xfId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left" vertical="top" wrapText="1"/>
    </xf>
    <xf numFmtId="0" fontId="3" fillId="2" borderId="0" xfId="1" applyFill="1" applyAlignment="1">
      <alignment horizontal="center" vertical="center"/>
    </xf>
    <xf numFmtId="0" fontId="16" fillId="2" borderId="3" xfId="1" applyFont="1" applyFill="1" applyBorder="1" applyAlignment="1">
      <alignment horizontal="center" vertical="center" wrapText="1"/>
    </xf>
    <xf numFmtId="164" fontId="16" fillId="2" borderId="3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2" fontId="4" fillId="0" borderId="0" xfId="1" applyNumberFormat="1" applyFont="1"/>
    <xf numFmtId="164" fontId="4" fillId="0" borderId="0" xfId="1" applyNumberFormat="1" applyFont="1"/>
    <xf numFmtId="0" fontId="41" fillId="0" borderId="36" xfId="5" applyFont="1" applyFill="1" applyBorder="1" applyAlignment="1">
      <alignment wrapText="1"/>
    </xf>
    <xf numFmtId="0" fontId="39" fillId="0" borderId="1" xfId="5" applyFont="1" applyBorder="1" applyAlignment="1">
      <alignment horizontal="center" wrapText="1"/>
    </xf>
    <xf numFmtId="164" fontId="3" fillId="0" borderId="0" xfId="1" applyNumberFormat="1"/>
    <xf numFmtId="0" fontId="41" fillId="0" borderId="0" xfId="5" applyFont="1" applyBorder="1" applyAlignment="1">
      <alignment horizontal="center" vertical="center" wrapText="1"/>
    </xf>
    <xf numFmtId="0" fontId="39" fillId="0" borderId="0" xfId="5" applyFont="1" applyAlignment="1">
      <alignment horizontal="center"/>
    </xf>
    <xf numFmtId="0" fontId="39" fillId="0" borderId="1" xfId="5" applyFont="1" applyBorder="1" applyAlignment="1">
      <alignment horizontal="center" vertical="center" wrapText="1"/>
    </xf>
    <xf numFmtId="0" fontId="41" fillId="0" borderId="1" xfId="5" applyFont="1" applyBorder="1" applyAlignment="1">
      <alignment horizontal="center" vertical="center" wrapText="1"/>
    </xf>
    <xf numFmtId="0" fontId="39" fillId="0" borderId="1" xfId="5" applyFont="1" applyBorder="1" applyAlignment="1">
      <alignment horizontal="center" wrapText="1"/>
    </xf>
    <xf numFmtId="0" fontId="41" fillId="0" borderId="0" xfId="5" applyFont="1" applyBorder="1" applyAlignment="1">
      <alignment horizontal="center" wrapText="1"/>
    </xf>
    <xf numFmtId="0" fontId="41" fillId="0" borderId="0" xfId="5" applyFont="1" applyAlignment="1">
      <alignment horizontal="center"/>
    </xf>
    <xf numFmtId="0" fontId="39" fillId="0" borderId="0" xfId="5" applyFont="1" applyBorder="1" applyAlignment="1">
      <alignment horizontal="center" wrapText="1"/>
    </xf>
    <xf numFmtId="0" fontId="41" fillId="0" borderId="3" xfId="5" applyFont="1" applyBorder="1" applyAlignment="1">
      <alignment horizontal="left" vertical="center" wrapText="1"/>
    </xf>
    <xf numFmtId="0" fontId="41" fillId="0" borderId="5" xfId="5" applyFont="1" applyBorder="1" applyAlignment="1">
      <alignment horizontal="center" vertical="center" wrapText="1"/>
    </xf>
    <xf numFmtId="0" fontId="41" fillId="0" borderId="0" xfId="5" applyFont="1" applyBorder="1" applyAlignment="1">
      <alignment horizontal="left" vertical="center" wrapText="1"/>
    </xf>
    <xf numFmtId="0" fontId="41" fillId="0" borderId="0" xfId="5" applyFont="1" applyBorder="1" applyAlignment="1">
      <alignment wrapText="1"/>
    </xf>
    <xf numFmtId="0" fontId="39" fillId="0" borderId="8" xfId="5" applyFont="1" applyBorder="1" applyAlignment="1">
      <alignment horizontal="center"/>
    </xf>
    <xf numFmtId="0" fontId="39" fillId="0" borderId="7" xfId="5" applyFont="1" applyBorder="1" applyAlignment="1">
      <alignment horizontal="center"/>
    </xf>
    <xf numFmtId="0" fontId="39" fillId="0" borderId="7" xfId="5" applyFont="1" applyBorder="1" applyAlignment="1">
      <alignment horizont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41" fillId="0" borderId="36" xfId="5" applyFont="1" applyBorder="1" applyAlignment="1">
      <alignment wrapText="1"/>
    </xf>
    <xf numFmtId="0" fontId="41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7" xfId="5" applyFont="1" applyBorder="1" applyAlignment="1">
      <alignment horizontal="center" wrapText="1"/>
    </xf>
    <xf numFmtId="0" fontId="39" fillId="0" borderId="8" xfId="5" applyFont="1" applyBorder="1" applyAlignment="1">
      <alignment horizontal="center"/>
    </xf>
    <xf numFmtId="0" fontId="41" fillId="0" borderId="5" xfId="5" applyFont="1" applyBorder="1" applyAlignment="1">
      <alignment wrapText="1"/>
    </xf>
    <xf numFmtId="0" fontId="39" fillId="0" borderId="5" xfId="5" applyFont="1" applyBorder="1" applyAlignment="1">
      <alignment horizontal="center" wrapText="1"/>
    </xf>
    <xf numFmtId="0" fontId="39" fillId="0" borderId="37" xfId="5" applyFont="1" applyBorder="1" applyAlignment="1">
      <alignment horizontal="center" wrapText="1"/>
    </xf>
    <xf numFmtId="0" fontId="41" fillId="0" borderId="1" xfId="5" applyFont="1" applyBorder="1" applyAlignment="1">
      <alignment horizontal="center"/>
    </xf>
    <xf numFmtId="0" fontId="41" fillId="0" borderId="1" xfId="5" applyFont="1" applyBorder="1" applyAlignment="1">
      <alignment horizontal="center" vertical="center" wrapText="1"/>
    </xf>
    <xf numFmtId="0" fontId="41" fillId="0" borderId="0" xfId="5" applyFont="1" applyBorder="1" applyAlignment="1">
      <alignment horizont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41" fillId="0" borderId="3" xfId="5" applyFont="1" applyBorder="1"/>
    <xf numFmtId="0" fontId="19" fillId="0" borderId="0" xfId="5" applyBorder="1"/>
    <xf numFmtId="0" fontId="39" fillId="0" borderId="0" xfId="5" applyFont="1" applyBorder="1" applyAlignment="1">
      <alignment wrapText="1"/>
    </xf>
    <xf numFmtId="0" fontId="39" fillId="0" borderId="1" xfId="5" applyFont="1" applyBorder="1" applyAlignment="1">
      <alignment horizontal="center" vertical="center"/>
    </xf>
    <xf numFmtId="0" fontId="41" fillId="0" borderId="0" xfId="5" applyFont="1" applyBorder="1" applyAlignment="1">
      <alignment horizontal="center"/>
    </xf>
    <xf numFmtId="0" fontId="41" fillId="0" borderId="0" xfId="5" applyFont="1" applyBorder="1"/>
    <xf numFmtId="0" fontId="2" fillId="0" borderId="1" xfId="5" applyFont="1" applyBorder="1"/>
    <xf numFmtId="0" fontId="39" fillId="0" borderId="0" xfId="5" applyFont="1" applyAlignment="1">
      <alignment horizontal="center"/>
    </xf>
    <xf numFmtId="0" fontId="39" fillId="0" borderId="0" xfId="5" applyFont="1" applyBorder="1" applyAlignment="1">
      <alignment horizontal="center" wrapText="1"/>
    </xf>
    <xf numFmtId="0" fontId="39" fillId="0" borderId="8" xfId="5" applyFont="1" applyBorder="1" applyAlignment="1">
      <alignment wrapText="1"/>
    </xf>
    <xf numFmtId="0" fontId="41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39" fillId="0" borderId="1" xfId="5" applyFont="1" applyBorder="1" applyAlignment="1">
      <alignment horizontal="center" vertic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41" fillId="0" borderId="1" xfId="5" applyFont="1" applyBorder="1" applyAlignment="1">
      <alignment horizontal="center" wrapText="1"/>
    </xf>
    <xf numFmtId="0" fontId="41" fillId="0" borderId="1" xfId="5" applyFont="1" applyBorder="1" applyAlignment="1">
      <alignment horizontal="center" vertical="center" wrapText="1"/>
    </xf>
    <xf numFmtId="0" fontId="41" fillId="0" borderId="1" xfId="5" applyFont="1" applyBorder="1" applyAlignment="1">
      <alignment horizontal="left" vertical="top" wrapText="1"/>
    </xf>
    <xf numFmtId="0" fontId="3" fillId="0" borderId="0" xfId="1"/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41" fillId="0" borderId="10" xfId="5" applyFont="1" applyBorder="1" applyAlignment="1">
      <alignment horizontal="center"/>
    </xf>
    <xf numFmtId="0" fontId="16" fillId="3" borderId="3" xfId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39" fillId="0" borderId="0" xfId="5" applyFont="1" applyBorder="1" applyAlignment="1">
      <alignment horizontal="center"/>
    </xf>
    <xf numFmtId="0" fontId="41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23" fillId="6" borderId="8" xfId="2" applyFont="1" applyFill="1" applyBorder="1" applyAlignment="1">
      <alignment horizontal="center" vertical="center"/>
    </xf>
    <xf numFmtId="0" fontId="41" fillId="0" borderId="0" xfId="5" applyFont="1" applyBorder="1" applyAlignment="1"/>
    <xf numFmtId="0" fontId="41" fillId="0" borderId="40" xfId="5" applyFont="1" applyBorder="1" applyAlignment="1"/>
    <xf numFmtId="0" fontId="41" fillId="0" borderId="40" xfId="5" applyFont="1" applyBorder="1" applyAlignment="1">
      <alignment vertical="center" wrapText="1"/>
    </xf>
    <xf numFmtId="0" fontId="41" fillId="0" borderId="0" xfId="5" applyFont="1" applyBorder="1" applyAlignment="1">
      <alignment vertical="center" wrapText="1"/>
    </xf>
    <xf numFmtId="0" fontId="41" fillId="0" borderId="40" xfId="5" applyFont="1" applyBorder="1" applyAlignment="1">
      <alignment wrapText="1"/>
    </xf>
    <xf numFmtId="0" fontId="41" fillId="0" borderId="0" xfId="5" applyFont="1" applyAlignment="1">
      <alignment vertical="center" wrapText="1"/>
    </xf>
    <xf numFmtId="0" fontId="41" fillId="0" borderId="1" xfId="5" applyFont="1" applyBorder="1" applyAlignment="1">
      <alignment horizontal="left" wrapText="1"/>
    </xf>
    <xf numFmtId="0" fontId="41" fillId="0" borderId="0" xfId="5" applyFont="1" applyAlignment="1"/>
    <xf numFmtId="0" fontId="41" fillId="0" borderId="40" xfId="5" applyFont="1" applyBorder="1"/>
    <xf numFmtId="0" fontId="47" fillId="0" borderId="0" xfId="5" applyFont="1" applyAlignment="1">
      <alignment horizontal="center" vertical="center"/>
    </xf>
    <xf numFmtId="0" fontId="47" fillId="0" borderId="0" xfId="5" applyFont="1"/>
    <xf numFmtId="0" fontId="49" fillId="0" borderId="0" xfId="5" applyFont="1" applyAlignment="1">
      <alignment vertical="center"/>
    </xf>
    <xf numFmtId="0" fontId="50" fillId="0" borderId="0" xfId="5" applyFont="1" applyAlignment="1">
      <alignment horizontal="left"/>
    </xf>
    <xf numFmtId="9" fontId="39" fillId="0" borderId="1" xfId="5" applyNumberFormat="1" applyFont="1" applyBorder="1"/>
    <xf numFmtId="0" fontId="48" fillId="0" borderId="0" xfId="5" applyFont="1"/>
    <xf numFmtId="168" fontId="23" fillId="5" borderId="0" xfId="2" applyNumberFormat="1" applyFont="1" applyFill="1" applyBorder="1" applyAlignment="1">
      <alignment horizontal="center" vertical="center"/>
    </xf>
    <xf numFmtId="166" fontId="12" fillId="0" borderId="0" xfId="2" applyNumberFormat="1"/>
    <xf numFmtId="0" fontId="4" fillId="0" borderId="0" xfId="2" applyFont="1" applyAlignment="1">
      <alignment horizontal="center"/>
    </xf>
    <xf numFmtId="0" fontId="37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29" fillId="0" borderId="0" xfId="4" applyFont="1"/>
    <xf numFmtId="0" fontId="5" fillId="3" borderId="0" xfId="4" applyFont="1" applyFill="1" applyAlignment="1">
      <alignment horizontal="center" vertical="center" wrapText="1"/>
    </xf>
    <xf numFmtId="0" fontId="25" fillId="0" borderId="0" xfId="4"/>
    <xf numFmtId="0" fontId="53" fillId="2" borderId="0" xfId="2" applyFont="1" applyFill="1" applyAlignment="1">
      <alignment horizontal="left" wrapText="1"/>
    </xf>
    <xf numFmtId="10" fontId="53" fillId="2" borderId="0" xfId="2" applyNumberFormat="1" applyFont="1" applyFill="1" applyAlignment="1">
      <alignment horizontal="center"/>
    </xf>
    <xf numFmtId="0" fontId="54" fillId="0" borderId="0" xfId="2" applyFont="1" applyAlignment="1">
      <alignment horizontal="center" vertical="center"/>
    </xf>
    <xf numFmtId="166" fontId="55" fillId="0" borderId="0" xfId="2" applyNumberFormat="1" applyFont="1" applyAlignment="1">
      <alignment horizontal="center"/>
    </xf>
    <xf numFmtId="0" fontId="56" fillId="0" borderId="0" xfId="2" applyFont="1"/>
    <xf numFmtId="0" fontId="57" fillId="0" borderId="0" xfId="5" applyFont="1" applyAlignment="1">
      <alignment horizontal="center" vertical="center"/>
    </xf>
    <xf numFmtId="0" fontId="57" fillId="0" borderId="0" xfId="5" applyFont="1"/>
    <xf numFmtId="0" fontId="58" fillId="0" borderId="0" xfId="5" applyFont="1" applyAlignment="1">
      <alignment horizontal="center" vertical="center"/>
    </xf>
    <xf numFmtId="10" fontId="59" fillId="0" borderId="0" xfId="5" applyNumberFormat="1" applyFont="1" applyAlignment="1">
      <alignment horizontal="center"/>
    </xf>
    <xf numFmtId="0" fontId="16" fillId="0" borderId="1" xfId="1" applyFont="1" applyBorder="1" applyAlignment="1">
      <alignment horizontal="center" vertical="center"/>
    </xf>
    <xf numFmtId="172" fontId="4" fillId="2" borderId="1" xfId="1" applyNumberFormat="1" applyFont="1" applyFill="1" applyBorder="1" applyAlignment="1">
      <alignment horizontal="center" vertical="center" wrapText="1"/>
    </xf>
    <xf numFmtId="0" fontId="44" fillId="2" borderId="1" xfId="1" applyFont="1" applyFill="1" applyBorder="1" applyAlignment="1">
      <alignment horizontal="right" vertical="center" wrapText="1"/>
    </xf>
    <xf numFmtId="0" fontId="3" fillId="2" borderId="1" xfId="1" applyFill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164" fontId="16" fillId="2" borderId="3" xfId="1" applyNumberFormat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171" fontId="4" fillId="2" borderId="5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 wrapText="1"/>
    </xf>
    <xf numFmtId="2" fontId="4" fillId="3" borderId="5" xfId="1" applyNumberFormat="1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/>
    </xf>
    <xf numFmtId="0" fontId="16" fillId="3" borderId="42" xfId="1" applyFont="1" applyFill="1" applyBorder="1" applyAlignment="1">
      <alignment horizontal="center" vertical="center"/>
    </xf>
    <xf numFmtId="0" fontId="44" fillId="2" borderId="5" xfId="1" applyFont="1" applyFill="1" applyBorder="1" applyAlignment="1">
      <alignment horizontal="right" vertical="center" wrapText="1"/>
    </xf>
    <xf numFmtId="0" fontId="5" fillId="2" borderId="5" xfId="1" applyFont="1" applyFill="1" applyBorder="1" applyAlignment="1">
      <alignment vertical="center" wrapText="1"/>
    </xf>
    <xf numFmtId="0" fontId="16" fillId="2" borderId="42" xfId="1" applyFont="1" applyFill="1" applyBorder="1" applyAlignment="1">
      <alignment horizontal="center" vertical="center" wrapText="1"/>
    </xf>
    <xf numFmtId="0" fontId="3" fillId="2" borderId="5" xfId="1" applyFill="1" applyBorder="1"/>
    <xf numFmtId="0" fontId="45" fillId="2" borderId="42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vertical="center" wrapText="1"/>
    </xf>
    <xf numFmtId="164" fontId="16" fillId="2" borderId="3" xfId="1" applyNumberFormat="1" applyFont="1" applyFill="1" applyBorder="1" applyAlignment="1">
      <alignment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3" fillId="2" borderId="5" xfId="1" applyFill="1" applyBorder="1" applyAlignment="1">
      <alignment horizontal="center" vertical="center"/>
    </xf>
    <xf numFmtId="2" fontId="4" fillId="2" borderId="5" xfId="1" applyNumberFormat="1" applyFont="1" applyFill="1" applyBorder="1" applyAlignment="1">
      <alignment horizontal="center" vertical="center" wrapText="1"/>
    </xf>
    <xf numFmtId="49" fontId="20" fillId="0" borderId="1" xfId="2" applyNumberFormat="1" applyFont="1" applyFill="1" applyBorder="1" applyAlignment="1">
      <alignment horizontal="left" vertical="center" wrapText="1"/>
    </xf>
    <xf numFmtId="10" fontId="21" fillId="0" borderId="1" xfId="2" applyNumberFormat="1" applyFont="1" applyFill="1" applyBorder="1" applyAlignment="1">
      <alignment horizontal="center" vertical="center"/>
    </xf>
    <xf numFmtId="166" fontId="21" fillId="0" borderId="1" xfId="2" applyNumberFormat="1" applyFont="1" applyFill="1" applyBorder="1" applyAlignment="1">
      <alignment horizontal="center" vertical="center"/>
    </xf>
    <xf numFmtId="9" fontId="21" fillId="0" borderId="1" xfId="3" applyFont="1" applyFill="1" applyBorder="1" applyAlignment="1">
      <alignment horizontal="center" vertical="center"/>
    </xf>
    <xf numFmtId="166" fontId="12" fillId="0" borderId="1" xfId="2" applyNumberFormat="1" applyFill="1" applyBorder="1" applyAlignment="1">
      <alignment horizontal="center"/>
    </xf>
    <xf numFmtId="166" fontId="20" fillId="0" borderId="1" xfId="2" applyNumberFormat="1" applyFont="1" applyFill="1" applyBorder="1" applyAlignment="1">
      <alignment horizontal="center" vertical="center"/>
    </xf>
    <xf numFmtId="166" fontId="20" fillId="0" borderId="1" xfId="2" applyNumberFormat="1" applyFont="1" applyFill="1" applyBorder="1" applyAlignment="1">
      <alignment vertical="center"/>
    </xf>
    <xf numFmtId="170" fontId="35" fillId="0" borderId="1" xfId="2" applyNumberFormat="1" applyFont="1" applyFill="1" applyBorder="1" applyAlignment="1">
      <alignment horizontal="center" vertical="center"/>
    </xf>
    <xf numFmtId="0" fontId="22" fillId="0" borderId="0" xfId="2" applyFont="1" applyFill="1"/>
    <xf numFmtId="0" fontId="20" fillId="0" borderId="0" xfId="2" applyFont="1" applyFill="1" applyAlignment="1">
      <alignment horizontal="left" wrapText="1"/>
    </xf>
    <xf numFmtId="10" fontId="20" fillId="0" borderId="0" xfId="2" applyNumberFormat="1" applyFont="1" applyFill="1" applyAlignment="1">
      <alignment horizontal="center"/>
    </xf>
    <xf numFmtId="166" fontId="18" fillId="0" borderId="0" xfId="2" applyNumberFormat="1" applyFont="1" applyFill="1" applyAlignment="1">
      <alignment horizontal="center"/>
    </xf>
    <xf numFmtId="166" fontId="13" fillId="0" borderId="0" xfId="2" applyNumberFormat="1" applyFont="1" applyFill="1" applyAlignment="1">
      <alignment horizontal="center"/>
    </xf>
    <xf numFmtId="0" fontId="12" fillId="0" borderId="0" xfId="2" applyFill="1"/>
    <xf numFmtId="0" fontId="15" fillId="0" borderId="0" xfId="2" applyFont="1" applyFill="1"/>
    <xf numFmtId="0" fontId="14" fillId="0" borderId="0" xfId="2" applyFont="1" applyFill="1" applyAlignment="1">
      <alignment horizontal="left" wrapText="1"/>
    </xf>
    <xf numFmtId="10" fontId="14" fillId="0" borderId="0" xfId="2" applyNumberFormat="1" applyFont="1" applyFill="1" applyAlignment="1">
      <alignment horizontal="center"/>
    </xf>
    <xf numFmtId="0" fontId="6" fillId="0" borderId="0" xfId="2" applyFont="1" applyFill="1" applyBorder="1" applyAlignment="1">
      <alignment horizontal="center" vertical="center"/>
    </xf>
    <xf numFmtId="0" fontId="20" fillId="0" borderId="1" xfId="2" applyFont="1" applyFill="1" applyBorder="1" applyAlignment="1">
      <alignment horizontal="center" vertical="center"/>
    </xf>
    <xf numFmtId="0" fontId="7" fillId="4" borderId="40" xfId="1" applyFont="1" applyFill="1" applyBorder="1" applyAlignment="1">
      <alignment horizontal="center" vertical="center"/>
    </xf>
    <xf numFmtId="2" fontId="7" fillId="4" borderId="40" xfId="1" applyNumberFormat="1" applyFont="1" applyFill="1" applyBorder="1" applyAlignment="1">
      <alignment horizontal="center" vertical="center"/>
    </xf>
    <xf numFmtId="0" fontId="52" fillId="0" borderId="0" xfId="2" applyFont="1" applyAlignment="1"/>
    <xf numFmtId="0" fontId="3" fillId="0" borderId="0" xfId="1"/>
    <xf numFmtId="0" fontId="3" fillId="0" borderId="0" xfId="4" applyFont="1"/>
    <xf numFmtId="0" fontId="25" fillId="0" borderId="0" xfId="4"/>
    <xf numFmtId="0" fontId="6" fillId="0" borderId="0" xfId="1" applyFont="1" applyAlignment="1">
      <alignment horizontal="center" wrapText="1"/>
    </xf>
    <xf numFmtId="0" fontId="46" fillId="0" borderId="0" xfId="5" applyFont="1" applyAlignment="1">
      <alignment horizontal="center" vertical="center"/>
    </xf>
    <xf numFmtId="0" fontId="46" fillId="0" borderId="0" xfId="5" applyFont="1" applyAlignment="1">
      <alignment horizontal="left" vertical="center"/>
    </xf>
    <xf numFmtId="0" fontId="16" fillId="2" borderId="43" xfId="1" applyFont="1" applyFill="1" applyBorder="1" applyAlignment="1">
      <alignment horizontal="left" vertical="center" wrapText="1"/>
    </xf>
    <xf numFmtId="0" fontId="16" fillId="2" borderId="44" xfId="1" applyFont="1" applyFill="1" applyBorder="1" applyAlignment="1">
      <alignment horizontal="left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6" fillId="3" borderId="43" xfId="1" applyFont="1" applyFill="1" applyBorder="1" applyAlignment="1">
      <alignment horizontal="left" vertical="center"/>
    </xf>
    <xf numFmtId="0" fontId="16" fillId="3" borderId="44" xfId="1" applyFont="1" applyFill="1" applyBorder="1" applyAlignment="1">
      <alignment horizontal="left" vertical="center"/>
    </xf>
    <xf numFmtId="171" fontId="16" fillId="2" borderId="43" xfId="1" applyNumberFormat="1" applyFont="1" applyFill="1" applyBorder="1" applyAlignment="1">
      <alignment horizontal="left" vertical="center" wrapText="1"/>
    </xf>
    <xf numFmtId="171" fontId="16" fillId="2" borderId="44" xfId="1" applyNumberFormat="1" applyFont="1" applyFill="1" applyBorder="1" applyAlignment="1">
      <alignment horizontal="left" vertical="center" wrapText="1"/>
    </xf>
    <xf numFmtId="0" fontId="45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left"/>
    </xf>
    <xf numFmtId="0" fontId="8" fillId="0" borderId="0" xfId="1" applyFont="1" applyAlignment="1">
      <alignment horizontal="center" vertical="center"/>
    </xf>
    <xf numFmtId="0" fontId="3" fillId="0" borderId="0" xfId="1"/>
    <xf numFmtId="0" fontId="9" fillId="0" borderId="0" xfId="1" applyFont="1" applyAlignment="1">
      <alignment horizontal="center" vertical="center"/>
    </xf>
    <xf numFmtId="0" fontId="16" fillId="4" borderId="24" xfId="1" applyFont="1" applyFill="1" applyBorder="1" applyAlignment="1">
      <alignment horizontal="center" vertical="center"/>
    </xf>
    <xf numFmtId="0" fontId="12" fillId="4" borderId="33" xfId="1" applyFont="1" applyFill="1" applyBorder="1"/>
    <xf numFmtId="49" fontId="16" fillId="4" borderId="35" xfId="1" applyNumberFormat="1" applyFont="1" applyFill="1" applyBorder="1" applyAlignment="1">
      <alignment horizontal="center" vertical="center"/>
    </xf>
    <xf numFmtId="0" fontId="12" fillId="4" borderId="41" xfId="1" applyFont="1" applyFill="1" applyBorder="1"/>
    <xf numFmtId="49" fontId="16" fillId="4" borderId="25" xfId="1" applyNumberFormat="1" applyFont="1" applyFill="1" applyBorder="1" applyAlignment="1">
      <alignment horizontal="center" vertical="center"/>
    </xf>
    <xf numFmtId="0" fontId="12" fillId="4" borderId="0" xfId="1" applyFont="1" applyFill="1"/>
    <xf numFmtId="0" fontId="16" fillId="4" borderId="35" xfId="1" applyFont="1" applyFill="1" applyBorder="1" applyAlignment="1">
      <alignment horizontal="center" vertical="center" wrapText="1"/>
    </xf>
    <xf numFmtId="0" fontId="16" fillId="4" borderId="35" xfId="1" applyFont="1" applyFill="1" applyBorder="1" applyAlignment="1">
      <alignment horizontal="center" vertical="center"/>
    </xf>
    <xf numFmtId="165" fontId="16" fillId="4" borderId="35" xfId="1" applyNumberFormat="1" applyFont="1" applyFill="1" applyBorder="1" applyAlignment="1">
      <alignment horizontal="center" vertical="center" wrapText="1"/>
    </xf>
    <xf numFmtId="2" fontId="16" fillId="4" borderId="35" xfId="1" applyNumberFormat="1" applyFont="1" applyFill="1" applyBorder="1" applyAlignment="1">
      <alignment horizontal="center" vertical="center"/>
    </xf>
    <xf numFmtId="2" fontId="16" fillId="4" borderId="41" xfId="1" applyNumberFormat="1" applyFont="1" applyFill="1" applyBorder="1" applyAlignment="1">
      <alignment horizontal="center" vertical="center"/>
    </xf>
    <xf numFmtId="164" fontId="16" fillId="4" borderId="35" xfId="1" applyNumberFormat="1" applyFont="1" applyFill="1" applyBorder="1" applyAlignment="1">
      <alignment horizontal="center" vertical="center"/>
    </xf>
    <xf numFmtId="164" fontId="16" fillId="4" borderId="41" xfId="1" applyNumberFormat="1" applyFont="1" applyFill="1" applyBorder="1" applyAlignment="1">
      <alignment horizontal="center" vertical="center"/>
    </xf>
    <xf numFmtId="0" fontId="23" fillId="6" borderId="1" xfId="2" applyFont="1" applyFill="1" applyBorder="1" applyAlignment="1">
      <alignment horizontal="center" vertical="center"/>
    </xf>
    <xf numFmtId="0" fontId="23" fillId="6" borderId="8" xfId="2" applyFont="1" applyFill="1" applyBorder="1" applyAlignment="1">
      <alignment horizontal="center" vertical="center"/>
    </xf>
    <xf numFmtId="0" fontId="23" fillId="6" borderId="2" xfId="2" applyFont="1" applyFill="1" applyBorder="1" applyAlignment="1">
      <alignment horizontal="center" vertical="center" wrapText="1"/>
    </xf>
    <xf numFmtId="0" fontId="23" fillId="6" borderId="0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/>
    </xf>
    <xf numFmtId="166" fontId="20" fillId="0" borderId="1" xfId="2" applyNumberFormat="1" applyFont="1" applyFill="1" applyBorder="1" applyAlignment="1">
      <alignment horizontal="center" vertical="center"/>
    </xf>
    <xf numFmtId="0" fontId="23" fillId="6" borderId="6" xfId="2" applyFont="1" applyFill="1" applyBorder="1" applyAlignment="1">
      <alignment horizontal="center" vertical="center"/>
    </xf>
    <xf numFmtId="0" fontId="23" fillId="6" borderId="36" xfId="2" applyFont="1" applyFill="1" applyBorder="1" applyAlignment="1">
      <alignment horizontal="center" vertical="center"/>
    </xf>
    <xf numFmtId="0" fontId="61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60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24" fillId="0" borderId="0" xfId="4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 wrapText="1"/>
    </xf>
    <xf numFmtId="0" fontId="24" fillId="0" borderId="0" xfId="4" applyFont="1" applyAlignment="1">
      <alignment horizontal="center" vertical="center"/>
    </xf>
    <xf numFmtId="0" fontId="26" fillId="0" borderId="0" xfId="4" applyFont="1" applyAlignment="1">
      <alignment horizontal="center" vertical="center" wrapText="1"/>
    </xf>
    <xf numFmtId="0" fontId="16" fillId="0" borderId="0" xfId="4" applyFont="1" applyBorder="1" applyAlignment="1">
      <alignment horizontal="center" vertical="center"/>
    </xf>
    <xf numFmtId="0" fontId="38" fillId="0" borderId="0" xfId="4" applyFont="1" applyAlignment="1">
      <alignment horizontal="center"/>
    </xf>
    <xf numFmtId="0" fontId="3" fillId="0" borderId="0" xfId="4" applyFont="1" applyAlignment="1">
      <alignment horizontal="center"/>
    </xf>
    <xf numFmtId="0" fontId="25" fillId="0" borderId="0" xfId="4" applyAlignment="1">
      <alignment horizontal="center"/>
    </xf>
    <xf numFmtId="2" fontId="4" fillId="3" borderId="0" xfId="4" applyNumberFormat="1" applyFont="1" applyFill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/>
    </xf>
    <xf numFmtId="0" fontId="16" fillId="0" borderId="30" xfId="4" applyFont="1" applyBorder="1" applyAlignment="1">
      <alignment horizontal="center" vertical="center" wrapText="1"/>
    </xf>
    <xf numFmtId="0" fontId="29" fillId="0" borderId="31" xfId="4" applyFont="1" applyBorder="1"/>
    <xf numFmtId="0" fontId="16" fillId="0" borderId="0" xfId="4" applyFont="1" applyBorder="1" applyAlignment="1">
      <alignment horizontal="center" vertical="center" wrapText="1"/>
    </xf>
    <xf numFmtId="0" fontId="29" fillId="0" borderId="0" xfId="4" applyFont="1" applyBorder="1"/>
    <xf numFmtId="0" fontId="38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16" fillId="3" borderId="0" xfId="4" applyFont="1" applyFill="1" applyAlignment="1">
      <alignment horizontal="left" vertical="center"/>
    </xf>
    <xf numFmtId="0" fontId="29" fillId="0" borderId="0" xfId="4" applyFont="1"/>
    <xf numFmtId="0" fontId="5" fillId="3" borderId="0" xfId="4" applyFont="1" applyFill="1" applyAlignment="1">
      <alignment horizontal="center" vertical="center" wrapText="1"/>
    </xf>
    <xf numFmtId="0" fontId="29" fillId="0" borderId="0" xfId="4" applyFont="1" applyAlignment="1">
      <alignment horizontal="center"/>
    </xf>
    <xf numFmtId="0" fontId="4" fillId="0" borderId="0" xfId="4" applyFont="1" applyAlignment="1">
      <alignment horizontal="center" vertical="center"/>
    </xf>
    <xf numFmtId="0" fontId="25" fillId="0" borderId="0" xfId="4"/>
    <xf numFmtId="0" fontId="16" fillId="3" borderId="0" xfId="4" applyFont="1" applyFill="1" applyAlignment="1">
      <alignment horizontal="left"/>
    </xf>
    <xf numFmtId="0" fontId="16" fillId="3" borderId="0" xfId="4" applyFont="1" applyFill="1" applyAlignment="1">
      <alignment horizontal="right" vertical="center"/>
    </xf>
    <xf numFmtId="0" fontId="16" fillId="3" borderId="0" xfId="4" applyFont="1" applyFill="1" applyAlignment="1">
      <alignment horizontal="center"/>
    </xf>
    <xf numFmtId="49" fontId="16" fillId="3" borderId="0" xfId="4" applyNumberFormat="1" applyFont="1" applyFill="1" applyAlignment="1">
      <alignment horizontal="left" vertical="center"/>
    </xf>
    <xf numFmtId="0" fontId="31" fillId="3" borderId="0" xfId="4" applyFont="1" applyFill="1" applyAlignment="1">
      <alignment horizontal="center" vertical="center"/>
    </xf>
    <xf numFmtId="49" fontId="16" fillId="3" borderId="0" xfId="4" applyNumberFormat="1" applyFont="1" applyFill="1" applyAlignment="1">
      <alignment horizontal="center" vertical="center"/>
    </xf>
    <xf numFmtId="0" fontId="16" fillId="3" borderId="0" xfId="4" applyFont="1" applyFill="1" applyAlignment="1">
      <alignment vertical="center"/>
    </xf>
    <xf numFmtId="10" fontId="16" fillId="3" borderId="0" xfId="4" applyNumberFormat="1" applyFont="1" applyFill="1" applyAlignment="1">
      <alignment horizontal="center" vertical="center"/>
    </xf>
    <xf numFmtId="0" fontId="39" fillId="0" borderId="0" xfId="5" applyFont="1" applyBorder="1" applyAlignment="1">
      <alignment horizontal="center" wrapText="1"/>
    </xf>
    <xf numFmtId="0" fontId="19" fillId="0" borderId="1" xfId="5" applyBorder="1" applyAlignment="1">
      <alignment horizontal="center" vertical="center"/>
    </xf>
    <xf numFmtId="0" fontId="39" fillId="0" borderId="1" xfId="5" applyFont="1" applyBorder="1" applyAlignment="1">
      <alignment horizontal="center" vertical="center" wrapText="1"/>
    </xf>
    <xf numFmtId="2" fontId="2" fillId="0" borderId="6" xfId="5" applyNumberFormat="1" applyFont="1" applyBorder="1" applyAlignment="1">
      <alignment horizontal="center" vertical="center"/>
    </xf>
    <xf numFmtId="2" fontId="2" fillId="0" borderId="39" xfId="5" applyNumberFormat="1" applyFont="1" applyBorder="1" applyAlignment="1">
      <alignment horizontal="center" vertical="center"/>
    </xf>
    <xf numFmtId="2" fontId="2" fillId="0" borderId="37" xfId="5" applyNumberFormat="1" applyFont="1" applyBorder="1" applyAlignment="1">
      <alignment horizontal="center" vertical="center"/>
    </xf>
    <xf numFmtId="2" fontId="2" fillId="0" borderId="38" xfId="5" applyNumberFormat="1" applyFont="1" applyBorder="1" applyAlignment="1">
      <alignment horizontal="center" vertical="center"/>
    </xf>
    <xf numFmtId="0" fontId="39" fillId="0" borderId="1" xfId="5" applyFont="1" applyBorder="1" applyAlignment="1">
      <alignment horizontal="center" wrapText="1"/>
    </xf>
    <xf numFmtId="0" fontId="41" fillId="0" borderId="1" xfId="5" applyFont="1" applyBorder="1" applyAlignment="1">
      <alignment horizontal="center"/>
    </xf>
    <xf numFmtId="0" fontId="41" fillId="0" borderId="8" xfId="5" applyFont="1" applyBorder="1" applyAlignment="1">
      <alignment horizontal="center" vertical="center" wrapText="1"/>
    </xf>
    <xf numFmtId="0" fontId="41" fillId="0" borderId="11" xfId="5" applyFont="1" applyBorder="1" applyAlignment="1">
      <alignment horizontal="center" vertical="center" wrapText="1"/>
    </xf>
    <xf numFmtId="0" fontId="41" fillId="0" borderId="7" xfId="5" applyFont="1" applyBorder="1" applyAlignment="1">
      <alignment horizontal="center" vertical="center" wrapText="1"/>
    </xf>
    <xf numFmtId="0" fontId="51" fillId="0" borderId="0" xfId="5" applyFont="1" applyAlignment="1">
      <alignment horizontal="center"/>
    </xf>
    <xf numFmtId="0" fontId="41" fillId="0" borderId="0" xfId="5" applyFont="1" applyAlignment="1">
      <alignment horizontal="center" vertical="center" wrapText="1"/>
    </xf>
    <xf numFmtId="0" fontId="41" fillId="0" borderId="1" xfId="5" applyFont="1" applyBorder="1" applyAlignment="1">
      <alignment horizontal="center" wrapText="1"/>
    </xf>
    <xf numFmtId="0" fontId="39" fillId="0" borderId="8" xfId="5" applyFont="1" applyBorder="1" applyAlignment="1">
      <alignment horizontal="center" wrapText="1"/>
    </xf>
    <xf numFmtId="0" fontId="39" fillId="0" borderId="11" xfId="5" applyFont="1" applyBorder="1" applyAlignment="1">
      <alignment horizontal="center" wrapText="1"/>
    </xf>
    <xf numFmtId="0" fontId="39" fillId="0" borderId="7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39" fillId="0" borderId="3" xfId="5" applyFont="1" applyBorder="1" applyAlignment="1">
      <alignment horizontal="center" vertical="center"/>
    </xf>
    <xf numFmtId="0" fontId="39" fillId="0" borderId="5" xfId="5" applyFont="1" applyBorder="1" applyAlignment="1">
      <alignment horizontal="center" vertical="center"/>
    </xf>
    <xf numFmtId="0" fontId="2" fillId="0" borderId="1" xfId="5" applyFont="1" applyBorder="1" applyAlignment="1">
      <alignment horizontal="center"/>
    </xf>
    <xf numFmtId="0" fontId="39" fillId="0" borderId="0" xfId="5" applyFont="1" applyAlignment="1">
      <alignment horizontal="center"/>
    </xf>
    <xf numFmtId="0" fontId="41" fillId="0" borderId="1" xfId="5" applyFont="1" applyBorder="1" applyAlignment="1">
      <alignment horizontal="center" vertical="center" wrapText="1"/>
    </xf>
    <xf numFmtId="0" fontId="41" fillId="0" borderId="39" xfId="5" applyFont="1" applyBorder="1" applyAlignment="1">
      <alignment horizontal="center" vertical="center" wrapText="1"/>
    </xf>
    <xf numFmtId="0" fontId="41" fillId="0" borderId="38" xfId="5" applyFont="1" applyBorder="1" applyAlignment="1">
      <alignment horizontal="center" vertical="center" wrapText="1"/>
    </xf>
    <xf numFmtId="0" fontId="39" fillId="0" borderId="1" xfId="5" applyFont="1" applyBorder="1" applyAlignment="1">
      <alignment horizontal="left" vertical="center" wrapText="1"/>
    </xf>
    <xf numFmtId="0" fontId="39" fillId="0" borderId="1" xfId="5" applyFont="1" applyBorder="1" applyAlignment="1">
      <alignment horizontal="left" wrapText="1"/>
    </xf>
    <xf numFmtId="0" fontId="41" fillId="0" borderId="5" xfId="5" applyFont="1" applyBorder="1" applyAlignment="1">
      <alignment horizontal="center" vertical="center" wrapText="1"/>
    </xf>
    <xf numFmtId="0" fontId="41" fillId="0" borderId="0" xfId="5" applyFont="1" applyBorder="1" applyAlignment="1">
      <alignment horizontal="center" wrapText="1"/>
    </xf>
    <xf numFmtId="0" fontId="41" fillId="0" borderId="3" xfId="5" applyFont="1" applyBorder="1" applyAlignment="1">
      <alignment horizontal="center"/>
    </xf>
    <xf numFmtId="0" fontId="39" fillId="0" borderId="36" xfId="5" applyFont="1" applyBorder="1" applyAlignment="1">
      <alignment horizontal="center" wrapText="1"/>
    </xf>
    <xf numFmtId="0" fontId="39" fillId="0" borderId="34" xfId="5" applyFont="1" applyBorder="1" applyAlignment="1">
      <alignment horizontal="center" wrapText="1"/>
    </xf>
  </cellXfs>
  <cellStyles count="7">
    <cellStyle name="Normal" xfId="0" builtinId="0"/>
    <cellStyle name="Normal 2" xfId="1" xr:uid="{00000000-0005-0000-0000-000003000000}"/>
    <cellStyle name="Normal 2 2" xfId="4" xr:uid="{00000000-0005-0000-0000-000004000000}"/>
    <cellStyle name="Normal 2 3" xfId="5" xr:uid="{00000000-0005-0000-0000-000005000000}"/>
    <cellStyle name="Normal 3" xfId="2" xr:uid="{00000000-0005-0000-0000-000006000000}"/>
    <cellStyle name="Normal 4" xfId="6" xr:uid="{00000000-0005-0000-0000-000007000000}"/>
    <cellStyle name="Porcentagem" xfId="3" builtinId="5"/>
  </cellStyles>
  <dxfs count="6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54665</xdr:colOff>
      <xdr:row>0</xdr:row>
      <xdr:rowOff>152400</xdr:rowOff>
    </xdr:from>
    <xdr:ext cx="1223802" cy="1227667"/>
    <xdr:pic>
      <xdr:nvPicPr>
        <xdr:cNvPr id="2" name="image1.png">
          <a:extLst>
            <a:ext uri="{FF2B5EF4-FFF2-40B4-BE49-F238E27FC236}">
              <a16:creationId xmlns:a16="http://schemas.microsoft.com/office/drawing/2014/main" id="{E5558D54-7EF6-4297-85C1-435D94A04D6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5665" y="152400"/>
          <a:ext cx="1223802" cy="1227667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582082</xdr:colOff>
      <xdr:row>63</xdr:row>
      <xdr:rowOff>3</xdr:rowOff>
    </xdr:from>
    <xdr:to>
      <xdr:col>8</xdr:col>
      <xdr:colOff>751417</xdr:colOff>
      <xdr:row>67</xdr:row>
      <xdr:rowOff>144721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1EF54787-EF24-4E42-889C-E587A509D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0415" y="28522086"/>
          <a:ext cx="1809752" cy="7797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579365</xdr:colOff>
      <xdr:row>0</xdr:row>
      <xdr:rowOff>347453</xdr:rowOff>
    </xdr:from>
    <xdr:to>
      <xdr:col>2</xdr:col>
      <xdr:colOff>1286040</xdr:colOff>
      <xdr:row>5</xdr:row>
      <xdr:rowOff>304800</xdr:rowOff>
    </xdr:to>
    <xdr:pic>
      <xdr:nvPicPr>
        <xdr:cNvPr id="2" name="Imagem 1" descr="120px-Brasao-aperib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9365" y="347453"/>
          <a:ext cx="2154475" cy="1767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1034141</xdr:colOff>
      <xdr:row>26</xdr:row>
      <xdr:rowOff>217713</xdr:rowOff>
    </xdr:from>
    <xdr:to>
      <xdr:col>12</xdr:col>
      <xdr:colOff>990511</xdr:colOff>
      <xdr:row>29</xdr:row>
      <xdr:rowOff>326571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C778136-647D-46F0-B3B8-E9C238D81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27427" y="10395856"/>
          <a:ext cx="2242370" cy="9661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168275</xdr:rowOff>
    </xdr:from>
    <xdr:ext cx="873125" cy="9112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58775"/>
          <a:ext cx="873125" cy="911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466725</xdr:colOff>
      <xdr:row>24</xdr:row>
      <xdr:rowOff>95250</xdr:rowOff>
    </xdr:from>
    <xdr:to>
      <xdr:col>4</xdr:col>
      <xdr:colOff>628650</xdr:colOff>
      <xdr:row>27</xdr:row>
      <xdr:rowOff>130654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5C0C85A-E18E-4649-A48C-175E19FA4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5467350"/>
          <a:ext cx="1209675" cy="5211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139</xdr:row>
      <xdr:rowOff>133350</xdr:rowOff>
    </xdr:from>
    <xdr:to>
      <xdr:col>4</xdr:col>
      <xdr:colOff>46468</xdr:colOff>
      <xdr:row>144</xdr:row>
      <xdr:rowOff>2022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A39CE5D-7DB9-4B45-9530-41E1DF0EE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29556075"/>
          <a:ext cx="1941943" cy="2611872"/>
        </a:xfrm>
        <a:prstGeom prst="rect">
          <a:avLst/>
        </a:prstGeom>
      </xdr:spPr>
    </xdr:pic>
    <xdr:clientData/>
  </xdr:twoCellAnchor>
  <xdr:oneCellAnchor>
    <xdr:from>
      <xdr:col>0</xdr:col>
      <xdr:colOff>447676</xdr:colOff>
      <xdr:row>1</xdr:row>
      <xdr:rowOff>19050</xdr:rowOff>
    </xdr:from>
    <xdr:ext cx="1152524" cy="1238250"/>
    <xdr:pic>
      <xdr:nvPicPr>
        <xdr:cNvPr id="3" name="image1.png">
          <a:extLst>
            <a:ext uri="{FF2B5EF4-FFF2-40B4-BE49-F238E27FC236}">
              <a16:creationId xmlns:a16="http://schemas.microsoft.com/office/drawing/2014/main" id="{3730A4FB-DE80-487F-B674-F0B3CE19CD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7676" y="209550"/>
          <a:ext cx="1152524" cy="12382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2353234</xdr:colOff>
      <xdr:row>156</xdr:row>
      <xdr:rowOff>140071</xdr:rowOff>
    </xdr:from>
    <xdr:to>
      <xdr:col>3</xdr:col>
      <xdr:colOff>602371</xdr:colOff>
      <xdr:row>162</xdr:row>
      <xdr:rowOff>126066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100F7F5-8C81-497F-82F2-2B07428AB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3234" y="36237020"/>
          <a:ext cx="2633438" cy="11345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gonz\OneDrive\&#193;rea%20de%20Trabalho\pre%20escolar\Nova%20pasta%20(2)\CASA%20POPULAR%20(25%20UND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2 memoria de calculo"/>
      <sheetName val="CRONOGRAMA"/>
      <sheetName val="BDI"/>
      <sheetName val="CONTINHAS"/>
    </sheetNames>
    <sheetDataSet>
      <sheetData sheetId="0">
        <row r="90">
          <cell r="H90">
            <v>20.99</v>
          </cell>
        </row>
      </sheetData>
      <sheetData sheetId="1">
        <row r="181">
          <cell r="I181">
            <v>20.99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67"/>
  <sheetViews>
    <sheetView topLeftCell="D57" zoomScale="90" zoomScaleNormal="90" workbookViewId="0">
      <selection activeCell="D66" sqref="D66"/>
    </sheetView>
  </sheetViews>
  <sheetFormatPr defaultColWidth="14.42578125" defaultRowHeight="15" customHeight="1"/>
  <cols>
    <col min="1" max="1" width="5.5703125" style="63" customWidth="1"/>
    <col min="2" max="2" width="17" style="63" customWidth="1"/>
    <col min="3" max="3" width="8.7109375" style="63" hidden="1" customWidth="1"/>
    <col min="4" max="4" width="48.7109375" style="63" customWidth="1"/>
    <col min="5" max="5" width="6.42578125" style="63" customWidth="1"/>
    <col min="6" max="6" width="14.28515625" style="63" customWidth="1"/>
    <col min="7" max="7" width="13" style="63" customWidth="1"/>
    <col min="8" max="8" width="11.5703125" style="63" bestFit="1" customWidth="1"/>
    <col min="9" max="9" width="17.28515625" style="63" customWidth="1"/>
    <col min="10" max="10" width="17.7109375" style="63" customWidth="1"/>
    <col min="11" max="11" width="12.85546875" style="63" bestFit="1" customWidth="1"/>
    <col min="12" max="12" width="11.7109375" style="63" customWidth="1"/>
    <col min="13" max="25" width="8.7109375" style="63" customWidth="1"/>
    <col min="26" max="16384" width="14.42578125" style="63"/>
  </cols>
  <sheetData>
    <row r="1" spans="1:13" ht="12.75" customHeight="1">
      <c r="A1" s="1"/>
      <c r="B1" s="1"/>
      <c r="C1" s="144"/>
      <c r="D1" s="339" t="s">
        <v>10</v>
      </c>
      <c r="E1" s="340"/>
      <c r="F1" s="340"/>
      <c r="G1" s="340"/>
      <c r="H1" s="340"/>
      <c r="I1" s="340"/>
    </row>
    <row r="2" spans="1:13" ht="18" customHeight="1">
      <c r="A2" s="1"/>
      <c r="B2" s="1"/>
      <c r="C2" s="144"/>
      <c r="D2" s="339" t="s">
        <v>9</v>
      </c>
      <c r="E2" s="340"/>
      <c r="F2" s="340"/>
      <c r="G2" s="340"/>
      <c r="H2" s="340"/>
      <c r="I2" s="340"/>
    </row>
    <row r="3" spans="1:13" ht="18" customHeight="1">
      <c r="A3" s="1"/>
      <c r="B3" s="1"/>
      <c r="C3" s="144"/>
      <c r="D3" s="339" t="s">
        <v>18</v>
      </c>
      <c r="E3" s="340"/>
      <c r="F3" s="340"/>
      <c r="G3" s="340"/>
      <c r="H3" s="340"/>
      <c r="I3" s="340"/>
    </row>
    <row r="4" spans="1:13" ht="9.75" customHeight="1" thickBot="1">
      <c r="A4" s="1"/>
      <c r="B4" s="1"/>
      <c r="C4" s="144"/>
      <c r="D4" s="2"/>
      <c r="E4" s="2"/>
      <c r="F4" s="2"/>
      <c r="G4" s="2"/>
      <c r="H4" s="2"/>
      <c r="I4" s="2"/>
    </row>
    <row r="5" spans="1:13" s="14" customFormat="1" ht="16.5" customHeight="1" thickBot="1">
      <c r="A5" s="145"/>
      <c r="B5" s="145"/>
      <c r="C5" s="146"/>
      <c r="D5" s="147"/>
      <c r="E5" s="148"/>
      <c r="F5" s="318" t="s">
        <v>97</v>
      </c>
      <c r="G5" s="149" t="s">
        <v>20</v>
      </c>
      <c r="H5" s="319" t="s">
        <v>16</v>
      </c>
      <c r="I5" s="150" t="s">
        <v>239</v>
      </c>
    </row>
    <row r="7" spans="1:13" ht="12.75" customHeight="1">
      <c r="A7" s="15"/>
    </row>
    <row r="8" spans="1:13" ht="12.75" customHeight="1">
      <c r="A8" s="341" t="s">
        <v>241</v>
      </c>
      <c r="B8" s="340"/>
      <c r="C8" s="340"/>
      <c r="D8" s="340"/>
      <c r="E8" s="340"/>
      <c r="F8" s="340"/>
      <c r="G8" s="340"/>
      <c r="H8" s="340"/>
      <c r="I8" s="340"/>
    </row>
    <row r="9" spans="1:13" ht="12.75" customHeight="1" thickBot="1">
      <c r="A9" s="62"/>
      <c r="B9" s="62"/>
      <c r="C9" s="62"/>
      <c r="D9" s="62"/>
      <c r="E9" s="62"/>
      <c r="F9" s="62"/>
      <c r="G9" s="62"/>
      <c r="H9" s="62"/>
      <c r="I9" s="62"/>
    </row>
    <row r="10" spans="1:13" ht="12.75" customHeight="1">
      <c r="A10" s="342" t="s">
        <v>8</v>
      </c>
      <c r="B10" s="344" t="s">
        <v>7</v>
      </c>
      <c r="C10" s="346" t="s">
        <v>7</v>
      </c>
      <c r="D10" s="348" t="s">
        <v>6</v>
      </c>
      <c r="E10" s="349" t="s">
        <v>1</v>
      </c>
      <c r="F10" s="350" t="s">
        <v>5</v>
      </c>
      <c r="G10" s="350" t="s">
        <v>4</v>
      </c>
      <c r="H10" s="351" t="s">
        <v>98</v>
      </c>
      <c r="I10" s="353" t="s">
        <v>3</v>
      </c>
    </row>
    <row r="11" spans="1:13" ht="37.15" customHeight="1">
      <c r="A11" s="343"/>
      <c r="B11" s="345"/>
      <c r="C11" s="347"/>
      <c r="D11" s="345"/>
      <c r="E11" s="345"/>
      <c r="F11" s="345"/>
      <c r="G11" s="345"/>
      <c r="H11" s="352"/>
      <c r="I11" s="354"/>
    </row>
    <row r="12" spans="1:13" ht="15.75" customHeight="1">
      <c r="A12" s="276">
        <v>1</v>
      </c>
      <c r="B12" s="337" t="s">
        <v>50</v>
      </c>
      <c r="C12" s="338"/>
      <c r="D12" s="338"/>
      <c r="E12" s="338"/>
      <c r="F12" s="338"/>
      <c r="G12" s="338"/>
      <c r="H12" s="338"/>
      <c r="I12" s="338"/>
    </row>
    <row r="13" spans="1:13" s="14" customFormat="1" ht="33.75">
      <c r="A13" s="153" t="s">
        <v>2</v>
      </c>
      <c r="B13" s="154" t="s">
        <v>25</v>
      </c>
      <c r="C13" s="154" t="s">
        <v>99</v>
      </c>
      <c r="D13" s="155" t="s">
        <v>100</v>
      </c>
      <c r="E13" s="156" t="s">
        <v>11</v>
      </c>
      <c r="F13" s="157">
        <v>517.78</v>
      </c>
      <c r="G13" s="157">
        <f>ROUND(F13+G5*F13,2)</f>
        <v>640.44000000000005</v>
      </c>
      <c r="H13" s="158">
        <v>2</v>
      </c>
      <c r="I13" s="159">
        <f>ROUND(G13*H13,2)</f>
        <v>1280.8800000000001</v>
      </c>
      <c r="J13" s="151"/>
      <c r="K13" s="152"/>
      <c r="L13" s="152"/>
      <c r="M13" s="151"/>
    </row>
    <row r="14" spans="1:13" s="14" customFormat="1" ht="27" customHeight="1">
      <c r="A14" s="153" t="s">
        <v>26</v>
      </c>
      <c r="B14" s="277">
        <v>1915</v>
      </c>
      <c r="C14" s="154"/>
      <c r="D14" s="155" t="s">
        <v>236</v>
      </c>
      <c r="E14" s="156" t="s">
        <v>11</v>
      </c>
      <c r="F14" s="157">
        <v>103.31</v>
      </c>
      <c r="G14" s="157">
        <v>103.31</v>
      </c>
      <c r="H14" s="158">
        <v>5</v>
      </c>
      <c r="I14" s="159">
        <f>ROUND(G14*H14,2)</f>
        <v>516.54999999999995</v>
      </c>
      <c r="J14" s="151"/>
      <c r="K14" s="152"/>
      <c r="L14" s="152"/>
      <c r="M14" s="151"/>
    </row>
    <row r="15" spans="1:13" s="14" customFormat="1" ht="18" customHeight="1" thickBot="1">
      <c r="A15" s="336"/>
      <c r="B15" s="336"/>
      <c r="C15" s="336"/>
      <c r="D15" s="336"/>
      <c r="E15" s="336"/>
      <c r="F15" s="336"/>
      <c r="G15" s="336"/>
      <c r="H15" s="238" t="s">
        <v>101</v>
      </c>
      <c r="I15" s="281">
        <f>SUM(I13:I14)</f>
        <v>1797.43</v>
      </c>
      <c r="J15" s="151"/>
      <c r="K15" s="152"/>
      <c r="L15" s="152"/>
      <c r="M15" s="151"/>
    </row>
    <row r="16" spans="1:13" s="14" customFormat="1" ht="19.5" customHeight="1" thickBot="1">
      <c r="A16" s="288">
        <v>2</v>
      </c>
      <c r="B16" s="330" t="s">
        <v>51</v>
      </c>
      <c r="C16" s="330"/>
      <c r="D16" s="330"/>
      <c r="E16" s="330"/>
      <c r="F16" s="330"/>
      <c r="G16" s="330"/>
      <c r="H16" s="330"/>
      <c r="I16" s="331"/>
      <c r="K16" s="152"/>
      <c r="L16" s="152"/>
    </row>
    <row r="17" spans="1:11" s="14" customFormat="1" ht="47.25" customHeight="1">
      <c r="A17" s="282" t="s">
        <v>23</v>
      </c>
      <c r="B17" s="283" t="s">
        <v>52</v>
      </c>
      <c r="C17" s="283"/>
      <c r="D17" s="166" t="s">
        <v>102</v>
      </c>
      <c r="E17" s="284" t="s">
        <v>68</v>
      </c>
      <c r="F17" s="285">
        <v>73.290000000000006</v>
      </c>
      <c r="G17" s="285">
        <f>ROUND(F17+$G$5*F17,2)</f>
        <v>90.65</v>
      </c>
      <c r="H17" s="286">
        <f>'Anexo IE - Memorial de Calculo'!J31</f>
        <v>60.16</v>
      </c>
      <c r="I17" s="287">
        <f>ROUND(G17*H17,2)</f>
        <v>5453.5</v>
      </c>
    </row>
    <row r="18" spans="1:11" s="14" customFormat="1" ht="34.5" customHeight="1">
      <c r="A18" s="153" t="s">
        <v>22</v>
      </c>
      <c r="B18" s="154" t="s">
        <v>53</v>
      </c>
      <c r="C18" s="154"/>
      <c r="D18" s="155" t="s">
        <v>103</v>
      </c>
      <c r="E18" s="156" t="s">
        <v>68</v>
      </c>
      <c r="F18" s="157">
        <v>22.84</v>
      </c>
      <c r="G18" s="157">
        <f>ROUND(F18+$G$5*F18,2)</f>
        <v>28.25</v>
      </c>
      <c r="H18" s="158">
        <f>'Anexo IE - Memorial de Calculo'!I36</f>
        <v>28.98</v>
      </c>
      <c r="I18" s="159">
        <f>ROUND(G18*H18,2)</f>
        <v>818.69</v>
      </c>
      <c r="J18" s="152"/>
    </row>
    <row r="19" spans="1:11" s="14" customFormat="1" ht="78.75" customHeight="1">
      <c r="A19" s="153" t="s">
        <v>24</v>
      </c>
      <c r="B19" s="168" t="s">
        <v>169</v>
      </c>
      <c r="C19" s="154"/>
      <c r="D19" s="163" t="s">
        <v>172</v>
      </c>
      <c r="E19" s="156" t="s">
        <v>68</v>
      </c>
      <c r="F19" s="157">
        <v>7.57</v>
      </c>
      <c r="G19" s="157">
        <f>ROUND(F19+$G$5*F19,2)</f>
        <v>9.36</v>
      </c>
      <c r="H19" s="158">
        <v>177</v>
      </c>
      <c r="I19" s="159">
        <f>ROUND(G19*H19,2)</f>
        <v>1656.72</v>
      </c>
      <c r="J19" s="152"/>
    </row>
    <row r="20" spans="1:11" s="14" customFormat="1" ht="61.5" customHeight="1">
      <c r="A20" s="153" t="s">
        <v>192</v>
      </c>
      <c r="B20" s="168" t="s">
        <v>170</v>
      </c>
      <c r="C20" s="154"/>
      <c r="D20" s="155" t="s">
        <v>171</v>
      </c>
      <c r="E20" s="156" t="s">
        <v>68</v>
      </c>
      <c r="F20" s="157">
        <v>20.7</v>
      </c>
      <c r="G20" s="157">
        <f>ROUND(F20+$G$5*F20,2)</f>
        <v>25.6</v>
      </c>
      <c r="H20" s="158">
        <v>177</v>
      </c>
      <c r="I20" s="159">
        <f>ROUND(G20*H20,2)</f>
        <v>4531.2</v>
      </c>
      <c r="J20" s="152"/>
    </row>
    <row r="21" spans="1:11" s="14" customFormat="1" ht="19.5" customHeight="1" thickBot="1">
      <c r="A21" s="336"/>
      <c r="B21" s="336"/>
      <c r="C21" s="336"/>
      <c r="D21" s="336"/>
      <c r="E21" s="336"/>
      <c r="F21" s="336"/>
      <c r="G21" s="336"/>
      <c r="H21" s="238" t="s">
        <v>101</v>
      </c>
      <c r="I21" s="239">
        <f>ROUND(SUM(I17:I20),2)</f>
        <v>12460.11</v>
      </c>
      <c r="J21" s="152"/>
    </row>
    <row r="22" spans="1:11" s="14" customFormat="1" ht="18.75" customHeight="1" thickBot="1">
      <c r="A22" s="288">
        <v>3</v>
      </c>
      <c r="B22" s="332" t="s">
        <v>104</v>
      </c>
      <c r="C22" s="332"/>
      <c r="D22" s="332"/>
      <c r="E22" s="332"/>
      <c r="F22" s="332"/>
      <c r="G22" s="332"/>
      <c r="H22" s="332"/>
      <c r="I22" s="333"/>
      <c r="J22" s="152"/>
    </row>
    <row r="23" spans="1:11" s="14" customFormat="1" ht="48.75" customHeight="1">
      <c r="A23" s="282" t="s">
        <v>27</v>
      </c>
      <c r="B23" s="283" t="s">
        <v>105</v>
      </c>
      <c r="C23" s="283"/>
      <c r="D23" s="166" t="s">
        <v>106</v>
      </c>
      <c r="E23" s="284" t="s">
        <v>68</v>
      </c>
      <c r="F23" s="285">
        <v>522.4</v>
      </c>
      <c r="G23" s="285">
        <f>ROUND(F23+$G$5*F23,2)</f>
        <v>646.16</v>
      </c>
      <c r="H23" s="286">
        <f>'Anexo IE - Memorial de Calculo'!J53</f>
        <v>14.63</v>
      </c>
      <c r="I23" s="287">
        <f>ROUND(G23*H23,2)</f>
        <v>9453.32</v>
      </c>
      <c r="J23" s="152"/>
    </row>
    <row r="24" spans="1:11" s="14" customFormat="1" ht="84" customHeight="1">
      <c r="A24" s="153" t="s">
        <v>28</v>
      </c>
      <c r="B24" s="154" t="s">
        <v>107</v>
      </c>
      <c r="C24" s="154"/>
      <c r="D24" s="155" t="s">
        <v>108</v>
      </c>
      <c r="E24" s="156" t="s">
        <v>68</v>
      </c>
      <c r="F24" s="157">
        <v>2264.2199999999998</v>
      </c>
      <c r="G24" s="157">
        <f>ROUND(F24+$G$5*F24,2)</f>
        <v>2800.61</v>
      </c>
      <c r="H24" s="158">
        <f>'Anexo IE - Memorial de Calculo'!J69</f>
        <v>46.73</v>
      </c>
      <c r="I24" s="159">
        <f t="shared" ref="I24:I25" si="0">ROUND(G24*H24,2)</f>
        <v>130872.51</v>
      </c>
      <c r="J24" s="152"/>
      <c r="K24" s="152"/>
    </row>
    <row r="25" spans="1:11" s="14" customFormat="1" ht="59.25" customHeight="1">
      <c r="A25" s="153" t="s">
        <v>193</v>
      </c>
      <c r="B25" s="154" t="s">
        <v>163</v>
      </c>
      <c r="C25" s="154"/>
      <c r="D25" s="155" t="s">
        <v>164</v>
      </c>
      <c r="E25" s="156" t="s">
        <v>68</v>
      </c>
      <c r="F25" s="157">
        <v>2731.57</v>
      </c>
      <c r="G25" s="157">
        <f>ROUND(F25+$G$5*F25,2)</f>
        <v>3378.68</v>
      </c>
      <c r="H25" s="158">
        <f>'Anexo IE - Memorial de Calculo'!J79</f>
        <v>29.93</v>
      </c>
      <c r="I25" s="159">
        <f t="shared" si="0"/>
        <v>101123.89</v>
      </c>
      <c r="J25" s="152"/>
      <c r="K25" s="152"/>
    </row>
    <row r="26" spans="1:11" s="14" customFormat="1" ht="18" customHeight="1" thickBot="1">
      <c r="A26" s="335"/>
      <c r="B26" s="335"/>
      <c r="C26" s="335"/>
      <c r="D26" s="335"/>
      <c r="E26" s="335"/>
      <c r="F26" s="335"/>
      <c r="G26" s="335"/>
      <c r="H26" s="172" t="s">
        <v>101</v>
      </c>
      <c r="I26" s="173">
        <f>SUM(I23:I25)</f>
        <v>241449.71999999997</v>
      </c>
    </row>
    <row r="27" spans="1:11" s="14" customFormat="1" ht="21" customHeight="1" thickBot="1">
      <c r="A27" s="291">
        <v>4</v>
      </c>
      <c r="B27" s="327" t="s">
        <v>109</v>
      </c>
      <c r="C27" s="327"/>
      <c r="D27" s="327"/>
      <c r="E27" s="327"/>
      <c r="F27" s="327"/>
      <c r="G27" s="327"/>
      <c r="H27" s="327"/>
      <c r="I27" s="328"/>
    </row>
    <row r="28" spans="1:11" s="14" customFormat="1" ht="42.75" customHeight="1">
      <c r="A28" s="165" t="s">
        <v>46</v>
      </c>
      <c r="B28" s="165" t="s">
        <v>110</v>
      </c>
      <c r="C28" s="289"/>
      <c r="D28" s="290" t="s">
        <v>111</v>
      </c>
      <c r="E28" s="165" t="s">
        <v>11</v>
      </c>
      <c r="F28" s="285">
        <v>67.349999999999994</v>
      </c>
      <c r="G28" s="285">
        <f>ROUND(F28+$G$5*F28,2)</f>
        <v>83.31</v>
      </c>
      <c r="H28" s="165">
        <f>'Anexo IE - Memorial de Calculo'!E86</f>
        <v>431.49</v>
      </c>
      <c r="I28" s="285">
        <f>ROUND(G28*H28,2)</f>
        <v>35947.43</v>
      </c>
    </row>
    <row r="29" spans="1:11" s="14" customFormat="1" ht="61.5" customHeight="1">
      <c r="A29" s="160" t="s">
        <v>47</v>
      </c>
      <c r="B29" s="160" t="s">
        <v>150</v>
      </c>
      <c r="C29" s="278"/>
      <c r="D29" s="163" t="s">
        <v>151</v>
      </c>
      <c r="E29" s="160" t="s">
        <v>11</v>
      </c>
      <c r="F29" s="157">
        <v>57.7</v>
      </c>
      <c r="G29" s="157">
        <f t="shared" ref="G29" si="1">ROUND(F29+$G$5*F29,2)</f>
        <v>71.37</v>
      </c>
      <c r="H29" s="160">
        <f>'Anexo IE - Memorial de Calculo'!E89</f>
        <v>61.249999999999993</v>
      </c>
      <c r="I29" s="157">
        <f t="shared" ref="I29" si="2">ROUND(G29*H29,2)</f>
        <v>4371.41</v>
      </c>
    </row>
    <row r="30" spans="1:11" s="14" customFormat="1" ht="39.75" customHeight="1">
      <c r="A30" s="279" t="s">
        <v>81</v>
      </c>
      <c r="B30" s="160" t="s">
        <v>112</v>
      </c>
      <c r="C30" s="278"/>
      <c r="D30" s="163" t="s">
        <v>113</v>
      </c>
      <c r="E30" s="160" t="s">
        <v>11</v>
      </c>
      <c r="F30" s="157">
        <v>31.25</v>
      </c>
      <c r="G30" s="157">
        <f>ROUND(F30+$G$5*F30,2)</f>
        <v>38.65</v>
      </c>
      <c r="H30" s="160">
        <f>'Anexo IE - Memorial de Calculo'!E102</f>
        <v>1229.02</v>
      </c>
      <c r="I30" s="157">
        <f>ROUND(G30*H30,2)</f>
        <v>47501.62</v>
      </c>
    </row>
    <row r="31" spans="1:11" s="14" customFormat="1" ht="42" customHeight="1">
      <c r="A31" s="160" t="s">
        <v>83</v>
      </c>
      <c r="B31" s="160" t="s">
        <v>180</v>
      </c>
      <c r="C31" s="278"/>
      <c r="D31" s="163" t="s">
        <v>182</v>
      </c>
      <c r="E31" s="160" t="s">
        <v>11</v>
      </c>
      <c r="F31" s="157">
        <v>18.34</v>
      </c>
      <c r="G31" s="157">
        <f t="shared" ref="G31:G33" si="3">ROUND(F31+$G$5*F31,2)</f>
        <v>22.68</v>
      </c>
      <c r="H31" s="160">
        <f>'Anexo IE - Memorial de Calculo'!E97</f>
        <v>217.29</v>
      </c>
      <c r="I31" s="157">
        <f t="shared" ref="I31:I33" si="4">ROUND(G31*H31,2)</f>
        <v>4928.1400000000003</v>
      </c>
    </row>
    <row r="32" spans="1:11" s="14" customFormat="1" ht="81" customHeight="1">
      <c r="A32" s="160" t="s">
        <v>179</v>
      </c>
      <c r="B32" s="160" t="s">
        <v>177</v>
      </c>
      <c r="C32" s="278"/>
      <c r="D32" s="163" t="s">
        <v>178</v>
      </c>
      <c r="E32" s="160" t="s">
        <v>11</v>
      </c>
      <c r="F32" s="157">
        <v>191.8</v>
      </c>
      <c r="G32" s="157">
        <f t="shared" si="3"/>
        <v>237.24</v>
      </c>
      <c r="H32" s="160">
        <f>H31</f>
        <v>217.29</v>
      </c>
      <c r="I32" s="157">
        <f t="shared" si="4"/>
        <v>51549.88</v>
      </c>
    </row>
    <row r="33" spans="1:9" s="14" customFormat="1" ht="38.25" customHeight="1">
      <c r="A33" s="168" t="s">
        <v>181</v>
      </c>
      <c r="B33" s="160" t="s">
        <v>175</v>
      </c>
      <c r="C33" s="278"/>
      <c r="D33" s="163" t="s">
        <v>176</v>
      </c>
      <c r="E33" s="160" t="s">
        <v>45</v>
      </c>
      <c r="F33" s="157">
        <v>45.07</v>
      </c>
      <c r="G33" s="157">
        <f t="shared" si="3"/>
        <v>55.75</v>
      </c>
      <c r="H33" s="160">
        <f>'Anexo IE - Memorial de Calculo'!H115</f>
        <v>302.8</v>
      </c>
      <c r="I33" s="157">
        <f t="shared" si="4"/>
        <v>16881.099999999999</v>
      </c>
    </row>
    <row r="34" spans="1:9" s="14" customFormat="1" ht="22.5" customHeight="1" thickBot="1">
      <c r="A34" s="334"/>
      <c r="B34" s="334"/>
      <c r="C34" s="334"/>
      <c r="D34" s="334"/>
      <c r="E34" s="334"/>
      <c r="F34" s="334"/>
      <c r="G34" s="334"/>
      <c r="H34" s="172" t="s">
        <v>101</v>
      </c>
      <c r="I34" s="173">
        <f>ROUND(SUM(I28:I33),2)</f>
        <v>161179.57999999999</v>
      </c>
    </row>
    <row r="35" spans="1:9" s="14" customFormat="1" ht="18" customHeight="1" thickBot="1">
      <c r="A35" s="293">
        <v>5</v>
      </c>
      <c r="B35" s="327" t="s">
        <v>114</v>
      </c>
      <c r="C35" s="327"/>
      <c r="D35" s="327"/>
      <c r="E35" s="327"/>
      <c r="F35" s="327"/>
      <c r="G35" s="327"/>
      <c r="H35" s="327"/>
      <c r="I35" s="328"/>
    </row>
    <row r="36" spans="1:9" s="14" customFormat="1" ht="50.25" customHeight="1">
      <c r="A36" s="165" t="s">
        <v>85</v>
      </c>
      <c r="B36" s="165" t="s">
        <v>146</v>
      </c>
      <c r="C36" s="292"/>
      <c r="D36" s="166" t="s">
        <v>147</v>
      </c>
      <c r="E36" s="165" t="s">
        <v>1</v>
      </c>
      <c r="F36" s="285">
        <v>1567.23</v>
      </c>
      <c r="G36" s="285">
        <f t="shared" ref="G36:G37" si="5">ROUND(F36+$G$5*F36,2)</f>
        <v>1938.51</v>
      </c>
      <c r="H36" s="165">
        <f>'Anexo IE - Memorial de Calculo'!B121</f>
        <v>12</v>
      </c>
      <c r="I36" s="285">
        <f t="shared" ref="I36:I38" si="6">ROUND(G36*H36,2)</f>
        <v>23262.12</v>
      </c>
    </row>
    <row r="37" spans="1:9" s="14" customFormat="1" ht="71.25" customHeight="1">
      <c r="A37" s="160" t="s">
        <v>115</v>
      </c>
      <c r="B37" s="160" t="s">
        <v>148</v>
      </c>
      <c r="C37" s="164"/>
      <c r="D37" s="155" t="s">
        <v>149</v>
      </c>
      <c r="E37" s="160" t="s">
        <v>1</v>
      </c>
      <c r="F37" s="157">
        <v>693.5</v>
      </c>
      <c r="G37" s="157">
        <f t="shared" si="5"/>
        <v>857.79</v>
      </c>
      <c r="H37" s="160">
        <f>'Anexo IE - Memorial de Calculo'!B122</f>
        <v>6</v>
      </c>
      <c r="I37" s="157">
        <f t="shared" si="6"/>
        <v>5146.74</v>
      </c>
    </row>
    <row r="38" spans="1:9" s="14" customFormat="1" ht="103.5" customHeight="1">
      <c r="A38" s="160" t="s">
        <v>194</v>
      </c>
      <c r="B38" s="160" t="s">
        <v>116</v>
      </c>
      <c r="C38" s="164"/>
      <c r="D38" s="162" t="s">
        <v>117</v>
      </c>
      <c r="E38" s="160" t="s">
        <v>1</v>
      </c>
      <c r="F38" s="157">
        <v>454.52</v>
      </c>
      <c r="G38" s="157">
        <f t="shared" ref="G38" si="7">ROUND(F38+$G$5*F38,2)</f>
        <v>562.20000000000005</v>
      </c>
      <c r="H38" s="160">
        <f>'Anexo IE - Memorial de Calculo'!B123</f>
        <v>12</v>
      </c>
      <c r="I38" s="157">
        <f t="shared" si="6"/>
        <v>6746.4</v>
      </c>
    </row>
    <row r="39" spans="1:9" s="14" customFormat="1" ht="18.75" customHeight="1" thickBot="1">
      <c r="A39" s="334"/>
      <c r="B39" s="334"/>
      <c r="C39" s="334"/>
      <c r="D39" s="334"/>
      <c r="E39" s="334"/>
      <c r="F39" s="334"/>
      <c r="G39" s="334"/>
      <c r="H39" s="294" t="s">
        <v>101</v>
      </c>
      <c r="I39" s="295">
        <f>SUM(I36:I38)</f>
        <v>35155.26</v>
      </c>
    </row>
    <row r="40" spans="1:9" s="14" customFormat="1" ht="18.75" customHeight="1" thickBot="1">
      <c r="A40" s="291">
        <v>6</v>
      </c>
      <c r="B40" s="327" t="s">
        <v>118</v>
      </c>
      <c r="C40" s="327"/>
      <c r="D40" s="327"/>
      <c r="E40" s="327"/>
      <c r="F40" s="327"/>
      <c r="G40" s="327"/>
      <c r="H40" s="327"/>
      <c r="I40" s="328"/>
    </row>
    <row r="41" spans="1:9" s="14" customFormat="1" ht="69.75" customHeight="1">
      <c r="A41" s="165" t="s">
        <v>195</v>
      </c>
      <c r="B41" s="165" t="s">
        <v>120</v>
      </c>
      <c r="C41" s="292"/>
      <c r="D41" s="296" t="s">
        <v>121</v>
      </c>
      <c r="E41" s="165" t="s">
        <v>1</v>
      </c>
      <c r="F41" s="285">
        <v>177.28</v>
      </c>
      <c r="G41" s="285">
        <f>ROUND(F41+$G$5*F41,2)</f>
        <v>219.28</v>
      </c>
      <c r="H41" s="165">
        <v>1</v>
      </c>
      <c r="I41" s="285">
        <f>ROUND(G41*H41,2)</f>
        <v>219.28</v>
      </c>
    </row>
    <row r="42" spans="1:9" s="14" customFormat="1" ht="29.25" customHeight="1">
      <c r="A42" s="160" t="s">
        <v>119</v>
      </c>
      <c r="B42" s="160" t="s">
        <v>123</v>
      </c>
      <c r="C42" s="164"/>
      <c r="D42" s="155" t="s">
        <v>124</v>
      </c>
      <c r="E42" s="160" t="s">
        <v>1</v>
      </c>
      <c r="F42" s="157">
        <v>38.69</v>
      </c>
      <c r="G42" s="157">
        <f t="shared" ref="G42:G48" si="8">ROUND(F42+$G$5*F42,2)</f>
        <v>47.86</v>
      </c>
      <c r="H42" s="160">
        <v>12</v>
      </c>
      <c r="I42" s="157">
        <f t="shared" ref="I42:I48" si="9">ROUND(G42*H42,2)</f>
        <v>574.32000000000005</v>
      </c>
    </row>
    <row r="43" spans="1:9" s="14" customFormat="1" ht="45" customHeight="1">
      <c r="A43" s="160" t="s">
        <v>122</v>
      </c>
      <c r="B43" s="160" t="s">
        <v>126</v>
      </c>
      <c r="C43" s="164"/>
      <c r="D43" s="155" t="s">
        <v>127</v>
      </c>
      <c r="E43" s="160" t="s">
        <v>1</v>
      </c>
      <c r="F43" s="157">
        <v>272.83999999999997</v>
      </c>
      <c r="G43" s="157">
        <f t="shared" si="8"/>
        <v>337.48</v>
      </c>
      <c r="H43" s="160">
        <v>16</v>
      </c>
      <c r="I43" s="157">
        <f t="shared" si="9"/>
        <v>5399.68</v>
      </c>
    </row>
    <row r="44" spans="1:9" s="14" customFormat="1" ht="28.5" customHeight="1">
      <c r="A44" s="160" t="s">
        <v>125</v>
      </c>
      <c r="B44" s="160" t="s">
        <v>190</v>
      </c>
      <c r="C44" s="164"/>
      <c r="D44" s="162" t="s">
        <v>191</v>
      </c>
      <c r="E44" s="160" t="s">
        <v>1</v>
      </c>
      <c r="F44" s="157">
        <v>13.22</v>
      </c>
      <c r="G44" s="157">
        <f t="shared" si="8"/>
        <v>16.350000000000001</v>
      </c>
      <c r="H44" s="160">
        <v>8</v>
      </c>
      <c r="I44" s="157">
        <f t="shared" si="9"/>
        <v>130.80000000000001</v>
      </c>
    </row>
    <row r="45" spans="1:9" s="14" customFormat="1" ht="26.25" customHeight="1">
      <c r="A45" s="160" t="s">
        <v>196</v>
      </c>
      <c r="B45" s="160" t="s">
        <v>202</v>
      </c>
      <c r="C45" s="164"/>
      <c r="D45" s="162" t="s">
        <v>203</v>
      </c>
      <c r="E45" s="160" t="s">
        <v>1</v>
      </c>
      <c r="F45" s="157">
        <v>11.4</v>
      </c>
      <c r="G45" s="157">
        <f t="shared" si="8"/>
        <v>14.1</v>
      </c>
      <c r="H45" s="160">
        <v>46</v>
      </c>
      <c r="I45" s="157">
        <f t="shared" si="9"/>
        <v>648.6</v>
      </c>
    </row>
    <row r="46" spans="1:9" s="14" customFormat="1" ht="55.5" customHeight="1">
      <c r="A46" s="160" t="s">
        <v>128</v>
      </c>
      <c r="B46" s="280" t="s">
        <v>204</v>
      </c>
      <c r="C46" s="164"/>
      <c r="D46" s="162" t="s">
        <v>205</v>
      </c>
      <c r="E46" s="160" t="s">
        <v>45</v>
      </c>
      <c r="F46" s="157">
        <v>6.19</v>
      </c>
      <c r="G46" s="157">
        <f t="shared" si="8"/>
        <v>7.66</v>
      </c>
      <c r="H46" s="160">
        <v>200</v>
      </c>
      <c r="I46" s="157">
        <f t="shared" si="9"/>
        <v>1532</v>
      </c>
    </row>
    <row r="47" spans="1:9" s="14" customFormat="1" ht="45.75" customHeight="1">
      <c r="A47" s="160" t="s">
        <v>129</v>
      </c>
      <c r="B47" s="160" t="s">
        <v>131</v>
      </c>
      <c r="C47" s="164"/>
      <c r="D47" s="155" t="s">
        <v>132</v>
      </c>
      <c r="E47" s="160" t="s">
        <v>45</v>
      </c>
      <c r="F47" s="157">
        <v>4</v>
      </c>
      <c r="G47" s="157">
        <f t="shared" si="8"/>
        <v>4.95</v>
      </c>
      <c r="H47" s="167">
        <v>500</v>
      </c>
      <c r="I47" s="157">
        <f t="shared" si="9"/>
        <v>2475</v>
      </c>
    </row>
    <row r="48" spans="1:9" s="14" customFormat="1" ht="46.5" customHeight="1">
      <c r="A48" s="160" t="s">
        <v>130</v>
      </c>
      <c r="B48" s="160" t="s">
        <v>133</v>
      </c>
      <c r="C48" s="164"/>
      <c r="D48" s="155" t="s">
        <v>134</v>
      </c>
      <c r="E48" s="160" t="s">
        <v>45</v>
      </c>
      <c r="F48" s="157">
        <v>10.220000000000001</v>
      </c>
      <c r="G48" s="157">
        <f t="shared" si="8"/>
        <v>12.64</v>
      </c>
      <c r="H48" s="167">
        <v>100</v>
      </c>
      <c r="I48" s="157">
        <f t="shared" si="9"/>
        <v>1264</v>
      </c>
    </row>
    <row r="49" spans="1:9" s="14" customFormat="1" ht="21" customHeight="1" thickBot="1">
      <c r="A49" s="334"/>
      <c r="B49" s="334"/>
      <c r="C49" s="334"/>
      <c r="D49" s="334"/>
      <c r="E49" s="334"/>
      <c r="F49" s="334"/>
      <c r="G49" s="334"/>
      <c r="H49" s="294" t="s">
        <v>101</v>
      </c>
      <c r="I49" s="173">
        <f>ROUND(SUM(I41:I48),2)</f>
        <v>12243.68</v>
      </c>
    </row>
    <row r="50" spans="1:9" s="14" customFormat="1" ht="21" customHeight="1" thickBot="1">
      <c r="A50" s="291">
        <v>7</v>
      </c>
      <c r="B50" s="327" t="s">
        <v>135</v>
      </c>
      <c r="C50" s="327"/>
      <c r="D50" s="327"/>
      <c r="E50" s="327"/>
      <c r="F50" s="327"/>
      <c r="G50" s="327"/>
      <c r="H50" s="327"/>
      <c r="I50" s="328"/>
    </row>
    <row r="51" spans="1:9" s="14" customFormat="1" ht="73.5" customHeight="1">
      <c r="A51" s="165" t="s">
        <v>197</v>
      </c>
      <c r="B51" s="165" t="s">
        <v>136</v>
      </c>
      <c r="C51" s="292"/>
      <c r="D51" s="166" t="s">
        <v>137</v>
      </c>
      <c r="E51" s="297" t="s">
        <v>11</v>
      </c>
      <c r="F51" s="285">
        <v>135.27000000000001</v>
      </c>
      <c r="G51" s="285">
        <f t="shared" ref="G51:G54" si="10">ROUND(F51+$G$5*F51,2)</f>
        <v>167.32</v>
      </c>
      <c r="H51" s="298">
        <v>46.5</v>
      </c>
      <c r="I51" s="285">
        <f>ROUND(G51*$H$51,2)</f>
        <v>7780.38</v>
      </c>
    </row>
    <row r="52" spans="1:9" s="14" customFormat="1" ht="37.5" customHeight="1">
      <c r="A52" s="160" t="s">
        <v>198</v>
      </c>
      <c r="B52" s="160" t="s">
        <v>215</v>
      </c>
      <c r="C52" s="164"/>
      <c r="D52" s="155" t="s">
        <v>216</v>
      </c>
      <c r="E52" s="168" t="s">
        <v>11</v>
      </c>
      <c r="F52" s="157">
        <v>28.13</v>
      </c>
      <c r="G52" s="157">
        <f t="shared" si="10"/>
        <v>34.79</v>
      </c>
      <c r="H52" s="167">
        <v>6.23</v>
      </c>
      <c r="I52" s="157">
        <f>G52*H52</f>
        <v>216.74170000000001</v>
      </c>
    </row>
    <row r="53" spans="1:9" s="14" customFormat="1" ht="37.15" customHeight="1">
      <c r="A53" s="160" t="s">
        <v>199</v>
      </c>
      <c r="B53" s="160" t="s">
        <v>173</v>
      </c>
      <c r="C53" s="164"/>
      <c r="D53" s="155" t="s">
        <v>174</v>
      </c>
      <c r="E53" s="168" t="s">
        <v>11</v>
      </c>
      <c r="F53" s="157">
        <v>149.83000000000001</v>
      </c>
      <c r="G53" s="157">
        <f t="shared" si="10"/>
        <v>185.32</v>
      </c>
      <c r="H53" s="167">
        <v>46.5</v>
      </c>
      <c r="I53" s="157">
        <f>ROUND(G53*$H$51,2)</f>
        <v>8617.3799999999992</v>
      </c>
    </row>
    <row r="54" spans="1:9" s="14" customFormat="1" ht="58.5" customHeight="1">
      <c r="A54" s="160" t="s">
        <v>220</v>
      </c>
      <c r="B54" s="160" t="s">
        <v>138</v>
      </c>
      <c r="C54" s="164"/>
      <c r="D54" s="155" t="s">
        <v>139</v>
      </c>
      <c r="E54" s="168" t="s">
        <v>11</v>
      </c>
      <c r="F54" s="157">
        <v>72</v>
      </c>
      <c r="G54" s="157">
        <f t="shared" si="10"/>
        <v>89.06</v>
      </c>
      <c r="H54" s="167">
        <v>36</v>
      </c>
      <c r="I54" s="157">
        <f>ROUND(G54*H54,2)</f>
        <v>3206.16</v>
      </c>
    </row>
    <row r="55" spans="1:9" s="14" customFormat="1" ht="19.5" customHeight="1" thickBot="1">
      <c r="A55" s="335"/>
      <c r="B55" s="335"/>
      <c r="C55" s="335"/>
      <c r="D55" s="335"/>
      <c r="E55" s="335"/>
      <c r="F55" s="335"/>
      <c r="G55" s="335"/>
      <c r="H55" s="172" t="s">
        <v>101</v>
      </c>
      <c r="I55" s="173">
        <f>SUM(I51:I54)</f>
        <v>19820.661700000001</v>
      </c>
    </row>
    <row r="56" spans="1:9" s="14" customFormat="1" ht="23.25" customHeight="1" thickBot="1">
      <c r="A56" s="291">
        <v>8</v>
      </c>
      <c r="B56" s="327" t="s">
        <v>140</v>
      </c>
      <c r="C56" s="327"/>
      <c r="D56" s="327"/>
      <c r="E56" s="327"/>
      <c r="F56" s="327"/>
      <c r="G56" s="327"/>
      <c r="H56" s="327"/>
      <c r="I56" s="328"/>
    </row>
    <row r="57" spans="1:9" s="14" customFormat="1" ht="60" customHeight="1">
      <c r="A57" s="165" t="s">
        <v>200</v>
      </c>
      <c r="B57" s="165" t="s">
        <v>141</v>
      </c>
      <c r="C57" s="292"/>
      <c r="D57" s="166" t="s">
        <v>142</v>
      </c>
      <c r="E57" s="297" t="s">
        <v>11</v>
      </c>
      <c r="F57" s="285">
        <v>10.27</v>
      </c>
      <c r="G57" s="285">
        <f>ROUND(F57+$G$5*F57,2)</f>
        <v>12.7</v>
      </c>
      <c r="H57" s="165">
        <v>237.75</v>
      </c>
      <c r="I57" s="285">
        <f>ROUND(G57*H57,2)</f>
        <v>3019.43</v>
      </c>
    </row>
    <row r="58" spans="1:9" s="14" customFormat="1" ht="69" customHeight="1">
      <c r="A58" s="160" t="s">
        <v>201</v>
      </c>
      <c r="B58" s="160" t="s">
        <v>143</v>
      </c>
      <c r="C58" s="164"/>
      <c r="D58" s="155" t="s">
        <v>144</v>
      </c>
      <c r="E58" s="168" t="s">
        <v>11</v>
      </c>
      <c r="F58" s="157">
        <v>46.35</v>
      </c>
      <c r="G58" s="157">
        <f>ROUND(F58+$G$5*F58,2)</f>
        <v>57.33</v>
      </c>
      <c r="H58" s="160">
        <f>'[1]2 memoria de calculo'!I181</f>
        <v>20.99</v>
      </c>
      <c r="I58" s="157">
        <f>ROUND(G58*H58,2)</f>
        <v>1203.3599999999999</v>
      </c>
    </row>
    <row r="59" spans="1:9" s="14" customFormat="1" ht="23.45" customHeight="1">
      <c r="A59" s="169"/>
      <c r="B59" s="169"/>
      <c r="D59" s="170"/>
      <c r="E59" s="171"/>
      <c r="F59" s="169"/>
      <c r="G59" s="169"/>
      <c r="H59" s="172" t="s">
        <v>101</v>
      </c>
      <c r="I59" s="173">
        <f>ROUND(SUM(I57:I58),2)</f>
        <v>4222.79</v>
      </c>
    </row>
    <row r="60" spans="1:9" s="14" customFormat="1" ht="16.149999999999999" customHeight="1">
      <c r="A60" s="169"/>
      <c r="B60" s="169"/>
      <c r="D60" s="170"/>
      <c r="E60" s="171"/>
      <c r="F60" s="169"/>
      <c r="G60" s="329" t="s">
        <v>145</v>
      </c>
      <c r="H60" s="329"/>
      <c r="I60" s="161">
        <f>SUM(I15,I21,I26,I34,I39,I49,I55,I59)</f>
        <v>488329.23169999995</v>
      </c>
    </row>
    <row r="61" spans="1:9" ht="12.75" customHeight="1">
      <c r="A61" s="174"/>
      <c r="B61" s="174"/>
      <c r="C61" s="174"/>
      <c r="D61" s="174"/>
      <c r="E61" s="174"/>
      <c r="F61" s="174"/>
      <c r="G61" s="174"/>
      <c r="H61" s="174"/>
      <c r="I61" s="174"/>
    </row>
    <row r="62" spans="1:9" ht="12.75" customHeight="1">
      <c r="A62" s="174"/>
      <c r="B62" s="174"/>
      <c r="D62" s="175"/>
      <c r="E62" s="175"/>
      <c r="F62" s="175"/>
      <c r="G62" s="175"/>
      <c r="H62" s="175"/>
      <c r="I62" s="175"/>
    </row>
    <row r="63" spans="1:9" ht="21.75" customHeight="1">
      <c r="A63" s="174"/>
      <c r="B63" s="174"/>
      <c r="D63" s="326" t="s">
        <v>247</v>
      </c>
      <c r="E63" s="326"/>
      <c r="F63" s="326"/>
      <c r="G63" s="325" t="s">
        <v>238</v>
      </c>
      <c r="H63" s="325"/>
      <c r="I63" s="325"/>
    </row>
    <row r="64" spans="1:9" ht="12.75" customHeight="1">
      <c r="A64" s="174"/>
      <c r="B64" s="174"/>
      <c r="H64" s="176"/>
      <c r="I64" s="177"/>
    </row>
    <row r="65" spans="4:9" ht="12.75" customHeight="1">
      <c r="D65" s="63" t="s">
        <v>246</v>
      </c>
      <c r="H65" s="176"/>
      <c r="I65" s="180"/>
    </row>
    <row r="66" spans="4:9" ht="12.75" customHeight="1">
      <c r="D66" s="321" t="s">
        <v>245</v>
      </c>
      <c r="H66" s="176"/>
      <c r="I66" s="177"/>
    </row>
    <row r="67" spans="4:9" s="234" customFormat="1" ht="12.75" customHeight="1">
      <c r="D67" s="321"/>
      <c r="H67" s="176"/>
      <c r="I67" s="177"/>
    </row>
    <row r="68" spans="4:9" s="234" customFormat="1" ht="12.75" customHeight="1">
      <c r="D68" s="321"/>
      <c r="H68" s="176"/>
      <c r="I68" s="177"/>
    </row>
    <row r="69" spans="4:9" ht="12.75" customHeight="1">
      <c r="D69" s="321"/>
      <c r="H69" s="176"/>
      <c r="I69" s="177"/>
    </row>
    <row r="70" spans="4:9" ht="12.75" customHeight="1">
      <c r="D70" s="321"/>
      <c r="H70" s="176"/>
      <c r="I70" s="177"/>
    </row>
    <row r="71" spans="4:9" ht="18.75" customHeight="1">
      <c r="D71" s="324"/>
      <c r="E71" s="324"/>
      <c r="F71" s="324"/>
      <c r="G71" s="324"/>
      <c r="H71" s="176"/>
      <c r="I71" s="177"/>
    </row>
    <row r="72" spans="4:9" ht="15" customHeight="1">
      <c r="D72" s="324"/>
      <c r="E72" s="324"/>
      <c r="F72" s="324"/>
      <c r="G72" s="324"/>
      <c r="H72" s="176"/>
      <c r="I72" s="177"/>
    </row>
    <row r="73" spans="4:9" ht="17.25" customHeight="1">
      <c r="D73" s="324"/>
      <c r="E73" s="324"/>
      <c r="F73" s="324"/>
      <c r="G73" s="324"/>
      <c r="H73" s="176"/>
      <c r="I73" s="177"/>
    </row>
    <row r="74" spans="4:9" ht="15" customHeight="1">
      <c r="H74" s="176"/>
      <c r="I74" s="177"/>
    </row>
    <row r="75" spans="4:9" ht="12.75" customHeight="1">
      <c r="H75" s="176"/>
      <c r="I75" s="177"/>
    </row>
    <row r="76" spans="4:9" ht="12.75" customHeight="1">
      <c r="H76" s="176"/>
      <c r="I76" s="177"/>
    </row>
    <row r="77" spans="4:9" ht="12.75" customHeight="1">
      <c r="H77" s="176"/>
      <c r="I77" s="177"/>
    </row>
    <row r="78" spans="4:9" ht="12.75" customHeight="1">
      <c r="H78" s="176"/>
      <c r="I78" s="177"/>
    </row>
    <row r="79" spans="4:9" ht="12.75" customHeight="1">
      <c r="H79" s="176"/>
      <c r="I79" s="177"/>
    </row>
    <row r="80" spans="4:9" ht="12.75" customHeight="1">
      <c r="H80" s="176"/>
      <c r="I80" s="177"/>
    </row>
    <row r="81" spans="8:9" ht="12.75" customHeight="1">
      <c r="H81" s="176"/>
      <c r="I81" s="177"/>
    </row>
    <row r="82" spans="8:9" ht="12.75" customHeight="1">
      <c r="H82" s="176"/>
      <c r="I82" s="177"/>
    </row>
    <row r="83" spans="8:9" ht="12.75" customHeight="1">
      <c r="H83" s="176"/>
      <c r="I83" s="177"/>
    </row>
    <row r="84" spans="8:9" ht="12.75" customHeight="1">
      <c r="H84" s="176"/>
      <c r="I84" s="177"/>
    </row>
    <row r="85" spans="8:9" ht="12.75" customHeight="1">
      <c r="H85" s="176"/>
      <c r="I85" s="177"/>
    </row>
    <row r="86" spans="8:9" ht="12.75" customHeight="1">
      <c r="H86" s="176"/>
      <c r="I86" s="177"/>
    </row>
    <row r="87" spans="8:9" ht="12.75" customHeight="1">
      <c r="H87" s="176"/>
      <c r="I87" s="177"/>
    </row>
    <row r="88" spans="8:9" ht="12.75" customHeight="1">
      <c r="H88" s="176"/>
      <c r="I88" s="177"/>
    </row>
    <row r="89" spans="8:9" ht="12.75" customHeight="1">
      <c r="H89" s="176"/>
      <c r="I89" s="177"/>
    </row>
    <row r="90" spans="8:9" ht="12.75" customHeight="1">
      <c r="H90" s="176"/>
      <c r="I90" s="177"/>
    </row>
    <row r="91" spans="8:9" ht="12.75" customHeight="1">
      <c r="H91" s="176"/>
      <c r="I91" s="177"/>
    </row>
    <row r="92" spans="8:9" ht="12.75" customHeight="1">
      <c r="H92" s="176"/>
      <c r="I92" s="177"/>
    </row>
    <row r="93" spans="8:9" ht="12.75" customHeight="1">
      <c r="H93" s="176"/>
      <c r="I93" s="177"/>
    </row>
    <row r="94" spans="8:9" ht="12.75" customHeight="1">
      <c r="H94" s="176"/>
      <c r="I94" s="177"/>
    </row>
    <row r="95" spans="8:9" ht="12.75" customHeight="1">
      <c r="H95" s="176"/>
      <c r="I95" s="177"/>
    </row>
    <row r="96" spans="8:9" ht="12.75" customHeight="1">
      <c r="H96" s="176"/>
      <c r="I96" s="177"/>
    </row>
    <row r="97" spans="8:9" ht="12.75" customHeight="1">
      <c r="H97" s="176"/>
      <c r="I97" s="177"/>
    </row>
    <row r="98" spans="8:9" ht="12.75" customHeight="1">
      <c r="H98" s="176"/>
      <c r="I98" s="177"/>
    </row>
    <row r="99" spans="8:9" ht="12.75" customHeight="1">
      <c r="H99" s="176"/>
      <c r="I99" s="177"/>
    </row>
    <row r="100" spans="8:9" ht="12.75" customHeight="1">
      <c r="H100" s="176"/>
      <c r="I100" s="177"/>
    </row>
    <row r="101" spans="8:9" ht="12.75" customHeight="1">
      <c r="H101" s="176"/>
      <c r="I101" s="177"/>
    </row>
    <row r="102" spans="8:9" ht="12.75" customHeight="1">
      <c r="H102" s="176"/>
      <c r="I102" s="177"/>
    </row>
    <row r="103" spans="8:9" ht="12.75" customHeight="1">
      <c r="H103" s="176"/>
      <c r="I103" s="177"/>
    </row>
    <row r="104" spans="8:9" ht="12.75" customHeight="1">
      <c r="H104" s="176"/>
      <c r="I104" s="177"/>
    </row>
    <row r="105" spans="8:9" ht="12.75" customHeight="1">
      <c r="H105" s="176"/>
      <c r="I105" s="177"/>
    </row>
    <row r="106" spans="8:9" ht="12.75" customHeight="1">
      <c r="H106" s="176"/>
      <c r="I106" s="177"/>
    </row>
    <row r="107" spans="8:9" ht="12.75" customHeight="1">
      <c r="H107" s="176"/>
      <c r="I107" s="177"/>
    </row>
    <row r="108" spans="8:9" ht="12.75" customHeight="1">
      <c r="H108" s="176"/>
      <c r="I108" s="177"/>
    </row>
    <row r="109" spans="8:9" ht="12.75" customHeight="1">
      <c r="H109" s="176"/>
      <c r="I109" s="177"/>
    </row>
    <row r="110" spans="8:9" ht="12.75" customHeight="1">
      <c r="H110" s="176"/>
      <c r="I110" s="177"/>
    </row>
    <row r="111" spans="8:9" ht="12.75" customHeight="1">
      <c r="H111" s="176"/>
      <c r="I111" s="177"/>
    </row>
    <row r="112" spans="8:9" ht="12.75" customHeight="1">
      <c r="H112" s="176"/>
      <c r="I112" s="177"/>
    </row>
    <row r="113" spans="8:9" ht="12.75" customHeight="1">
      <c r="H113" s="176"/>
      <c r="I113" s="177"/>
    </row>
    <row r="114" spans="8:9" ht="12.75" customHeight="1">
      <c r="H114" s="176"/>
      <c r="I114" s="177"/>
    </row>
    <row r="115" spans="8:9" ht="12.75" customHeight="1">
      <c r="H115" s="176"/>
      <c r="I115" s="177"/>
    </row>
    <row r="116" spans="8:9" ht="12.75" customHeight="1">
      <c r="H116" s="176"/>
      <c r="I116" s="177"/>
    </row>
    <row r="117" spans="8:9" ht="12.75" customHeight="1">
      <c r="H117" s="176"/>
      <c r="I117" s="177"/>
    </row>
    <row r="118" spans="8:9" ht="12.75" customHeight="1">
      <c r="H118" s="176"/>
      <c r="I118" s="177"/>
    </row>
    <row r="119" spans="8:9" ht="12.75" customHeight="1">
      <c r="H119" s="176"/>
      <c r="I119" s="177"/>
    </row>
    <row r="120" spans="8:9" ht="12.75" customHeight="1">
      <c r="H120" s="176"/>
      <c r="I120" s="177"/>
    </row>
    <row r="121" spans="8:9" ht="12.75" customHeight="1">
      <c r="H121" s="176"/>
      <c r="I121" s="177"/>
    </row>
    <row r="122" spans="8:9" ht="12.75" customHeight="1">
      <c r="H122" s="176"/>
      <c r="I122" s="177"/>
    </row>
    <row r="123" spans="8:9" ht="12.75" customHeight="1">
      <c r="H123" s="176"/>
      <c r="I123" s="177"/>
    </row>
    <row r="124" spans="8:9" ht="12.75" customHeight="1">
      <c r="H124" s="176"/>
      <c r="I124" s="177"/>
    </row>
    <row r="125" spans="8:9" ht="12.75" customHeight="1">
      <c r="H125" s="176"/>
      <c r="I125" s="177"/>
    </row>
    <row r="126" spans="8:9" ht="12.75" customHeight="1">
      <c r="H126" s="176"/>
      <c r="I126" s="177"/>
    </row>
    <row r="127" spans="8:9" ht="12.75" customHeight="1">
      <c r="H127" s="176"/>
      <c r="I127" s="177"/>
    </row>
    <row r="128" spans="8:9" ht="12.75" customHeight="1">
      <c r="H128" s="176"/>
      <c r="I128" s="177"/>
    </row>
    <row r="129" spans="8:9" ht="12.75" customHeight="1">
      <c r="H129" s="176"/>
      <c r="I129" s="177"/>
    </row>
    <row r="130" spans="8:9" ht="12.75" customHeight="1">
      <c r="H130" s="176"/>
      <c r="I130" s="177"/>
    </row>
    <row r="131" spans="8:9" ht="12.75" customHeight="1">
      <c r="H131" s="176"/>
      <c r="I131" s="177"/>
    </row>
    <row r="132" spans="8:9" ht="12.75" customHeight="1">
      <c r="H132" s="176"/>
      <c r="I132" s="177"/>
    </row>
    <row r="133" spans="8:9" ht="12.75" customHeight="1">
      <c r="H133" s="176"/>
      <c r="I133" s="177"/>
    </row>
    <row r="134" spans="8:9" ht="12.75" customHeight="1">
      <c r="H134" s="176"/>
      <c r="I134" s="177"/>
    </row>
    <row r="135" spans="8:9" ht="12.75" customHeight="1">
      <c r="H135" s="176"/>
      <c r="I135" s="177"/>
    </row>
    <row r="136" spans="8:9" ht="12.75" customHeight="1">
      <c r="H136" s="176"/>
      <c r="I136" s="177"/>
    </row>
    <row r="137" spans="8:9" ht="12.75" customHeight="1">
      <c r="H137" s="176"/>
      <c r="I137" s="177"/>
    </row>
    <row r="138" spans="8:9" ht="12.75" customHeight="1">
      <c r="H138" s="176"/>
      <c r="I138" s="177"/>
    </row>
    <row r="139" spans="8:9" ht="12.75" customHeight="1">
      <c r="H139" s="176"/>
      <c r="I139" s="177"/>
    </row>
    <row r="140" spans="8:9" ht="12.75" customHeight="1">
      <c r="H140" s="176"/>
      <c r="I140" s="177"/>
    </row>
    <row r="141" spans="8:9" ht="12.75" customHeight="1">
      <c r="H141" s="176"/>
      <c r="I141" s="177"/>
    </row>
    <row r="142" spans="8:9" ht="12.75" customHeight="1">
      <c r="H142" s="176"/>
      <c r="I142" s="177"/>
    </row>
    <row r="143" spans="8:9" ht="12.75" customHeight="1">
      <c r="H143" s="176"/>
      <c r="I143" s="177"/>
    </row>
    <row r="144" spans="8:9" ht="12.75" customHeight="1">
      <c r="H144" s="176"/>
      <c r="I144" s="177"/>
    </row>
    <row r="145" spans="8:9" ht="12.75" customHeight="1">
      <c r="H145" s="176"/>
      <c r="I145" s="177"/>
    </row>
    <row r="146" spans="8:9" ht="12.75" customHeight="1">
      <c r="H146" s="176"/>
      <c r="I146" s="177"/>
    </row>
    <row r="147" spans="8:9" ht="12.75" customHeight="1">
      <c r="H147" s="176"/>
      <c r="I147" s="177"/>
    </row>
    <row r="148" spans="8:9" ht="12.75" customHeight="1">
      <c r="H148" s="176"/>
      <c r="I148" s="177"/>
    </row>
    <row r="149" spans="8:9" ht="12.75" customHeight="1">
      <c r="H149" s="176"/>
      <c r="I149" s="177"/>
    </row>
    <row r="150" spans="8:9" ht="12.75" customHeight="1">
      <c r="H150" s="176"/>
      <c r="I150" s="177"/>
    </row>
    <row r="151" spans="8:9" ht="12.75" customHeight="1">
      <c r="H151" s="176"/>
      <c r="I151" s="177"/>
    </row>
    <row r="152" spans="8:9" ht="12.75" customHeight="1">
      <c r="H152" s="176"/>
      <c r="I152" s="177"/>
    </row>
    <row r="153" spans="8:9" ht="12.75" customHeight="1">
      <c r="H153" s="176"/>
      <c r="I153" s="177"/>
    </row>
    <row r="154" spans="8:9" ht="12.75" customHeight="1">
      <c r="H154" s="176"/>
      <c r="I154" s="177"/>
    </row>
    <row r="155" spans="8:9" ht="12.75" customHeight="1">
      <c r="H155" s="176"/>
      <c r="I155" s="177"/>
    </row>
    <row r="156" spans="8:9" ht="12.75" customHeight="1">
      <c r="H156" s="176"/>
      <c r="I156" s="177"/>
    </row>
    <row r="157" spans="8:9" ht="12.75" customHeight="1">
      <c r="H157" s="176"/>
      <c r="I157" s="177"/>
    </row>
    <row r="158" spans="8:9" ht="12.75" customHeight="1">
      <c r="H158" s="176"/>
      <c r="I158" s="177"/>
    </row>
    <row r="159" spans="8:9" ht="12.75" customHeight="1">
      <c r="H159" s="176"/>
      <c r="I159" s="177"/>
    </row>
    <row r="160" spans="8:9" ht="12.75" customHeight="1">
      <c r="H160" s="176"/>
      <c r="I160" s="177"/>
    </row>
    <row r="161" spans="8:9" ht="12.75" customHeight="1">
      <c r="H161" s="176"/>
      <c r="I161" s="177"/>
    </row>
    <row r="162" spans="8:9" ht="12.75" customHeight="1">
      <c r="H162" s="176"/>
      <c r="I162" s="177"/>
    </row>
    <row r="163" spans="8:9" ht="12.75" customHeight="1">
      <c r="H163" s="176"/>
      <c r="I163" s="177"/>
    </row>
    <row r="164" spans="8:9" ht="12.75" customHeight="1">
      <c r="H164" s="176"/>
      <c r="I164" s="177"/>
    </row>
    <row r="165" spans="8:9" ht="12.75" customHeight="1">
      <c r="H165" s="176"/>
      <c r="I165" s="177"/>
    </row>
    <row r="166" spans="8:9" ht="12.75" customHeight="1">
      <c r="H166" s="176"/>
      <c r="I166" s="177"/>
    </row>
    <row r="167" spans="8:9" ht="12.75" customHeight="1">
      <c r="H167" s="176"/>
      <c r="I167" s="177"/>
    </row>
    <row r="168" spans="8:9" ht="12.75" customHeight="1">
      <c r="H168" s="176"/>
      <c r="I168" s="177"/>
    </row>
    <row r="169" spans="8:9" ht="12.75" customHeight="1">
      <c r="H169" s="176"/>
      <c r="I169" s="177"/>
    </row>
    <row r="170" spans="8:9" ht="12.75" customHeight="1">
      <c r="H170" s="176"/>
      <c r="I170" s="177"/>
    </row>
    <row r="171" spans="8:9" ht="12.75" customHeight="1">
      <c r="H171" s="176"/>
      <c r="I171" s="177"/>
    </row>
    <row r="172" spans="8:9" ht="12.75" customHeight="1">
      <c r="H172" s="176"/>
      <c r="I172" s="177"/>
    </row>
    <row r="173" spans="8:9" ht="12.75" customHeight="1">
      <c r="H173" s="176"/>
      <c r="I173" s="177"/>
    </row>
    <row r="174" spans="8:9" ht="12.75" customHeight="1">
      <c r="H174" s="176"/>
      <c r="I174" s="177"/>
    </row>
    <row r="175" spans="8:9" ht="12.75" customHeight="1">
      <c r="H175" s="176"/>
      <c r="I175" s="177"/>
    </row>
    <row r="176" spans="8:9" ht="12.75" customHeight="1">
      <c r="H176" s="176"/>
      <c r="I176" s="177"/>
    </row>
    <row r="177" spans="8:9" ht="12.75" customHeight="1">
      <c r="H177" s="176"/>
      <c r="I177" s="177"/>
    </row>
    <row r="178" spans="8:9" ht="12.75" customHeight="1">
      <c r="H178" s="176"/>
      <c r="I178" s="177"/>
    </row>
    <row r="179" spans="8:9" ht="12.75" customHeight="1">
      <c r="H179" s="176"/>
      <c r="I179" s="177"/>
    </row>
    <row r="180" spans="8:9" ht="12.75" customHeight="1">
      <c r="H180" s="176"/>
      <c r="I180" s="177"/>
    </row>
    <row r="181" spans="8:9" ht="12.75" customHeight="1">
      <c r="H181" s="176"/>
      <c r="I181" s="177"/>
    </row>
    <row r="182" spans="8:9" ht="12.75" customHeight="1">
      <c r="H182" s="176"/>
      <c r="I182" s="177"/>
    </row>
    <row r="183" spans="8:9" ht="12.75" customHeight="1">
      <c r="H183" s="176"/>
      <c r="I183" s="177"/>
    </row>
    <row r="184" spans="8:9" ht="12.75" customHeight="1">
      <c r="H184" s="176"/>
      <c r="I184" s="177"/>
    </row>
    <row r="185" spans="8:9" ht="12.75" customHeight="1">
      <c r="H185" s="176"/>
      <c r="I185" s="177"/>
    </row>
    <row r="186" spans="8:9" ht="12.75" customHeight="1">
      <c r="H186" s="176"/>
      <c r="I186" s="177"/>
    </row>
    <row r="187" spans="8:9" ht="12.75" customHeight="1">
      <c r="H187" s="176"/>
      <c r="I187" s="177"/>
    </row>
    <row r="188" spans="8:9" ht="12.75" customHeight="1">
      <c r="H188" s="176"/>
      <c r="I188" s="177"/>
    </row>
    <row r="189" spans="8:9" ht="12.75" customHeight="1">
      <c r="H189" s="176"/>
      <c r="I189" s="177"/>
    </row>
    <row r="190" spans="8:9" ht="12.75" customHeight="1">
      <c r="H190" s="176"/>
      <c r="I190" s="177"/>
    </row>
    <row r="191" spans="8:9" ht="12.75" customHeight="1">
      <c r="H191" s="176"/>
      <c r="I191" s="177"/>
    </row>
    <row r="192" spans="8:9" ht="12.75" customHeight="1">
      <c r="H192" s="176"/>
      <c r="I192" s="177"/>
    </row>
    <row r="193" spans="8:9" ht="12.75" customHeight="1">
      <c r="H193" s="176"/>
      <c r="I193" s="177"/>
    </row>
    <row r="194" spans="8:9" ht="12.75" customHeight="1">
      <c r="H194" s="176"/>
      <c r="I194" s="177"/>
    </row>
    <row r="195" spans="8:9" ht="12.75" customHeight="1">
      <c r="H195" s="176"/>
      <c r="I195" s="177"/>
    </row>
    <row r="196" spans="8:9" ht="12.75" customHeight="1">
      <c r="H196" s="176"/>
      <c r="I196" s="177"/>
    </row>
    <row r="197" spans="8:9" ht="12.75" customHeight="1">
      <c r="H197" s="176"/>
      <c r="I197" s="177"/>
    </row>
    <row r="198" spans="8:9" ht="12.75" customHeight="1">
      <c r="H198" s="176"/>
      <c r="I198" s="177"/>
    </row>
    <row r="199" spans="8:9" ht="12.75" customHeight="1">
      <c r="H199" s="176"/>
      <c r="I199" s="177"/>
    </row>
    <row r="200" spans="8:9" ht="12.75" customHeight="1">
      <c r="H200" s="176"/>
      <c r="I200" s="177"/>
    </row>
    <row r="201" spans="8:9" ht="12.75" customHeight="1">
      <c r="H201" s="176"/>
      <c r="I201" s="177"/>
    </row>
    <row r="202" spans="8:9" ht="12.75" customHeight="1">
      <c r="H202" s="176"/>
      <c r="I202" s="177"/>
    </row>
    <row r="203" spans="8:9" ht="12.75" customHeight="1">
      <c r="H203" s="176"/>
      <c r="I203" s="177"/>
    </row>
    <row r="204" spans="8:9" ht="12.75" customHeight="1">
      <c r="H204" s="176"/>
      <c r="I204" s="177"/>
    </row>
    <row r="205" spans="8:9" ht="12.75" customHeight="1">
      <c r="H205" s="176"/>
      <c r="I205" s="177"/>
    </row>
    <row r="206" spans="8:9" ht="12.75" customHeight="1">
      <c r="H206" s="176"/>
      <c r="I206" s="177"/>
    </row>
    <row r="207" spans="8:9" ht="12.75" customHeight="1">
      <c r="H207" s="176"/>
      <c r="I207" s="177"/>
    </row>
    <row r="208" spans="8:9" ht="12.75" customHeight="1">
      <c r="H208" s="176"/>
      <c r="I208" s="177"/>
    </row>
    <row r="209" spans="8:9" ht="12.75" customHeight="1">
      <c r="H209" s="176"/>
      <c r="I209" s="177"/>
    </row>
    <row r="210" spans="8:9" ht="12.75" customHeight="1">
      <c r="H210" s="176"/>
      <c r="I210" s="177"/>
    </row>
    <row r="211" spans="8:9" ht="12.75" customHeight="1">
      <c r="H211" s="176"/>
      <c r="I211" s="177"/>
    </row>
    <row r="212" spans="8:9" ht="12.75" customHeight="1">
      <c r="H212" s="176"/>
      <c r="I212" s="177"/>
    </row>
    <row r="213" spans="8:9" ht="12.75" customHeight="1">
      <c r="H213" s="176"/>
      <c r="I213" s="177"/>
    </row>
    <row r="214" spans="8:9" ht="12.75" customHeight="1">
      <c r="H214" s="176"/>
      <c r="I214" s="177"/>
    </row>
    <row r="215" spans="8:9" ht="12.75" customHeight="1">
      <c r="H215" s="176"/>
      <c r="I215" s="177"/>
    </row>
    <row r="216" spans="8:9" ht="12.75" customHeight="1">
      <c r="H216" s="176"/>
      <c r="I216" s="177"/>
    </row>
    <row r="217" spans="8:9" ht="12.75" customHeight="1">
      <c r="H217" s="176"/>
      <c r="I217" s="177"/>
    </row>
    <row r="218" spans="8:9" ht="12.75" customHeight="1">
      <c r="H218" s="176"/>
      <c r="I218" s="177"/>
    </row>
    <row r="219" spans="8:9" ht="12.75" customHeight="1">
      <c r="H219" s="176"/>
      <c r="I219" s="177"/>
    </row>
    <row r="220" spans="8:9" ht="12.75" customHeight="1">
      <c r="H220" s="176"/>
      <c r="I220" s="177"/>
    </row>
    <row r="221" spans="8:9" ht="12.75" customHeight="1">
      <c r="H221" s="176"/>
      <c r="I221" s="177"/>
    </row>
    <row r="222" spans="8:9" ht="12.75" customHeight="1">
      <c r="H222" s="176"/>
      <c r="I222" s="177"/>
    </row>
    <row r="223" spans="8:9" ht="12.75" customHeight="1">
      <c r="H223" s="176"/>
      <c r="I223" s="177"/>
    </row>
    <row r="224" spans="8:9" ht="12.75" customHeight="1">
      <c r="H224" s="176"/>
      <c r="I224" s="177"/>
    </row>
    <row r="225" spans="8:9" ht="12.75" customHeight="1">
      <c r="H225" s="176"/>
      <c r="I225" s="177"/>
    </row>
    <row r="226" spans="8:9" ht="12.75" customHeight="1">
      <c r="H226" s="176"/>
      <c r="I226" s="177"/>
    </row>
    <row r="227" spans="8:9" ht="12.75" customHeight="1">
      <c r="H227" s="176"/>
      <c r="I227" s="177"/>
    </row>
    <row r="228" spans="8:9" ht="12.75" customHeight="1">
      <c r="H228" s="176"/>
      <c r="I228" s="177"/>
    </row>
    <row r="229" spans="8:9" ht="12.75" customHeight="1">
      <c r="H229" s="176"/>
      <c r="I229" s="177"/>
    </row>
    <row r="230" spans="8:9" ht="12.75" customHeight="1">
      <c r="H230" s="176"/>
      <c r="I230" s="177"/>
    </row>
    <row r="231" spans="8:9" ht="12.75" customHeight="1">
      <c r="H231" s="176"/>
      <c r="I231" s="177"/>
    </row>
    <row r="232" spans="8:9" ht="12.75" customHeight="1">
      <c r="H232" s="176"/>
      <c r="I232" s="177"/>
    </row>
    <row r="233" spans="8:9" ht="12.75" customHeight="1">
      <c r="H233" s="176"/>
      <c r="I233" s="177"/>
    </row>
    <row r="234" spans="8:9" ht="12.75" customHeight="1">
      <c r="H234" s="176"/>
      <c r="I234" s="177"/>
    </row>
    <row r="235" spans="8:9" ht="12.75" customHeight="1">
      <c r="H235" s="176"/>
      <c r="I235" s="177"/>
    </row>
    <row r="236" spans="8:9" ht="12.75" customHeight="1">
      <c r="H236" s="176"/>
      <c r="I236" s="177"/>
    </row>
    <row r="237" spans="8:9" ht="12.75" customHeight="1">
      <c r="H237" s="176"/>
      <c r="I237" s="177"/>
    </row>
    <row r="238" spans="8:9" ht="12.75" customHeight="1">
      <c r="H238" s="176"/>
      <c r="I238" s="177"/>
    </row>
    <row r="239" spans="8:9" ht="12.75" customHeight="1">
      <c r="H239" s="176"/>
      <c r="I239" s="177"/>
    </row>
    <row r="240" spans="8:9" ht="12.75" customHeight="1">
      <c r="H240" s="176"/>
      <c r="I240" s="177"/>
    </row>
    <row r="241" spans="8:9" ht="12.75" customHeight="1">
      <c r="H241" s="176"/>
      <c r="I241" s="177"/>
    </row>
    <row r="242" spans="8:9" ht="12.75" customHeight="1">
      <c r="H242" s="176"/>
      <c r="I242" s="177"/>
    </row>
    <row r="243" spans="8:9" ht="12.75" customHeight="1">
      <c r="H243" s="176"/>
      <c r="I243" s="177"/>
    </row>
    <row r="244" spans="8:9" ht="12.75" customHeight="1">
      <c r="H244" s="176"/>
      <c r="I244" s="177"/>
    </row>
    <row r="245" spans="8:9" ht="12.75" customHeight="1">
      <c r="H245" s="176"/>
      <c r="I245" s="177"/>
    </row>
    <row r="246" spans="8:9" ht="12.75" customHeight="1">
      <c r="H246" s="176"/>
      <c r="I246" s="177"/>
    </row>
    <row r="247" spans="8:9" ht="12.75" customHeight="1">
      <c r="H247" s="176"/>
      <c r="I247" s="177"/>
    </row>
    <row r="248" spans="8:9" ht="12.75" customHeight="1">
      <c r="H248" s="176"/>
      <c r="I248" s="177"/>
    </row>
    <row r="249" spans="8:9" ht="12.75" customHeight="1">
      <c r="H249" s="176"/>
      <c r="I249" s="177"/>
    </row>
    <row r="250" spans="8:9" ht="12.75" customHeight="1">
      <c r="H250" s="176"/>
      <c r="I250" s="177"/>
    </row>
    <row r="251" spans="8:9" ht="12.75" customHeight="1">
      <c r="H251" s="176"/>
      <c r="I251" s="177"/>
    </row>
    <row r="252" spans="8:9" ht="12.75" customHeight="1">
      <c r="H252" s="176"/>
      <c r="I252" s="177"/>
    </row>
    <row r="253" spans="8:9" ht="12.75" customHeight="1">
      <c r="H253" s="176"/>
      <c r="I253" s="177"/>
    </row>
    <row r="254" spans="8:9" ht="12.75" customHeight="1">
      <c r="H254" s="176"/>
      <c r="I254" s="177"/>
    </row>
    <row r="255" spans="8:9" ht="12.75" customHeight="1">
      <c r="H255" s="176"/>
      <c r="I255" s="177"/>
    </row>
    <row r="256" spans="8:9" ht="12.75" customHeight="1">
      <c r="H256" s="176"/>
      <c r="I256" s="177"/>
    </row>
    <row r="257" spans="8:9" ht="12.75" customHeight="1">
      <c r="H257" s="176"/>
      <c r="I257" s="177"/>
    </row>
    <row r="258" spans="8:9" ht="12.75" customHeight="1">
      <c r="H258" s="176"/>
      <c r="I258" s="177"/>
    </row>
    <row r="259" spans="8:9" ht="12.75" customHeight="1">
      <c r="H259" s="176"/>
      <c r="I259" s="177"/>
    </row>
    <row r="260" spans="8:9" ht="12.75" customHeight="1">
      <c r="H260" s="176"/>
      <c r="I260" s="177"/>
    </row>
    <row r="261" spans="8:9" ht="12.75" customHeight="1">
      <c r="H261" s="176"/>
      <c r="I261" s="177"/>
    </row>
    <row r="262" spans="8:9" ht="12.75" customHeight="1">
      <c r="H262" s="176"/>
      <c r="I262" s="177"/>
    </row>
    <row r="263" spans="8:9" ht="12.75" customHeight="1">
      <c r="H263" s="176"/>
      <c r="I263" s="177"/>
    </row>
    <row r="264" spans="8:9" ht="12.75" customHeight="1">
      <c r="H264" s="176"/>
      <c r="I264" s="177"/>
    </row>
    <row r="265" spans="8:9" ht="12.75" customHeight="1">
      <c r="H265" s="176"/>
      <c r="I265" s="177"/>
    </row>
    <row r="266" spans="8:9" ht="12.75" customHeight="1">
      <c r="H266" s="176"/>
      <c r="I266" s="177"/>
    </row>
    <row r="267" spans="8:9" ht="12.75" customHeight="1">
      <c r="H267" s="176"/>
      <c r="I267" s="177"/>
    </row>
    <row r="268" spans="8:9" ht="12.75" customHeight="1">
      <c r="H268" s="176"/>
      <c r="I268" s="177"/>
    </row>
    <row r="269" spans="8:9" ht="12.75" customHeight="1">
      <c r="H269" s="176"/>
      <c r="I269" s="177"/>
    </row>
    <row r="270" spans="8:9" ht="12.75" customHeight="1">
      <c r="H270" s="176"/>
      <c r="I270" s="177"/>
    </row>
    <row r="271" spans="8:9" ht="12.75" customHeight="1">
      <c r="H271" s="176"/>
      <c r="I271" s="177"/>
    </row>
    <row r="272" spans="8:9" ht="12.75" customHeight="1">
      <c r="H272" s="176"/>
      <c r="I272" s="177"/>
    </row>
    <row r="273" spans="8:9" ht="12.75" customHeight="1">
      <c r="H273" s="176"/>
      <c r="I273" s="177"/>
    </row>
    <row r="274" spans="8:9" ht="12.75" customHeight="1">
      <c r="H274" s="176"/>
      <c r="I274" s="177"/>
    </row>
    <row r="275" spans="8:9" ht="12.75" customHeight="1">
      <c r="H275" s="176"/>
      <c r="I275" s="177"/>
    </row>
    <row r="276" spans="8:9" ht="12.75" customHeight="1">
      <c r="H276" s="176"/>
      <c r="I276" s="177"/>
    </row>
    <row r="277" spans="8:9" ht="12.75" customHeight="1">
      <c r="H277" s="176"/>
      <c r="I277" s="177"/>
    </row>
    <row r="278" spans="8:9" ht="12.75" customHeight="1">
      <c r="H278" s="176"/>
      <c r="I278" s="177"/>
    </row>
    <row r="279" spans="8:9" ht="12.75" customHeight="1">
      <c r="H279" s="176"/>
      <c r="I279" s="177"/>
    </row>
    <row r="280" spans="8:9" ht="12.75" customHeight="1">
      <c r="H280" s="176"/>
      <c r="I280" s="177"/>
    </row>
    <row r="281" spans="8:9" ht="12.75" customHeight="1">
      <c r="H281" s="176"/>
      <c r="I281" s="177"/>
    </row>
    <row r="282" spans="8:9" ht="12.75" customHeight="1">
      <c r="H282" s="176"/>
      <c r="I282" s="177"/>
    </row>
    <row r="283" spans="8:9" ht="12.75" customHeight="1">
      <c r="H283" s="176"/>
      <c r="I283" s="177"/>
    </row>
    <row r="284" spans="8:9" ht="12.75" customHeight="1">
      <c r="H284" s="176"/>
      <c r="I284" s="177"/>
    </row>
    <row r="285" spans="8:9" ht="12.75" customHeight="1">
      <c r="H285" s="176"/>
      <c r="I285" s="177"/>
    </row>
    <row r="286" spans="8:9" ht="12.75" customHeight="1">
      <c r="H286" s="176"/>
      <c r="I286" s="177"/>
    </row>
    <row r="287" spans="8:9" ht="12.75" customHeight="1">
      <c r="H287" s="176"/>
      <c r="I287" s="177"/>
    </row>
    <row r="288" spans="8:9" ht="12.75" customHeight="1">
      <c r="H288" s="176"/>
      <c r="I288" s="177"/>
    </row>
    <row r="289" spans="8:9" ht="12.75" customHeight="1">
      <c r="H289" s="176"/>
      <c r="I289" s="177"/>
    </row>
    <row r="290" spans="8:9" ht="12.75" customHeight="1">
      <c r="H290" s="176"/>
      <c r="I290" s="177"/>
    </row>
    <row r="291" spans="8:9" ht="12.75" customHeight="1">
      <c r="H291" s="176"/>
      <c r="I291" s="177"/>
    </row>
    <row r="292" spans="8:9" ht="12.75" customHeight="1">
      <c r="H292" s="176"/>
      <c r="I292" s="177"/>
    </row>
    <row r="293" spans="8:9" ht="12.75" customHeight="1">
      <c r="H293" s="176"/>
      <c r="I293" s="177"/>
    </row>
    <row r="294" spans="8:9" ht="12.75" customHeight="1">
      <c r="H294" s="176"/>
      <c r="I294" s="177"/>
    </row>
    <row r="295" spans="8:9" ht="12.75" customHeight="1">
      <c r="H295" s="176"/>
      <c r="I295" s="177"/>
    </row>
    <row r="296" spans="8:9" ht="12.75" customHeight="1">
      <c r="H296" s="176"/>
      <c r="I296" s="177"/>
    </row>
    <row r="297" spans="8:9" ht="12.75" customHeight="1">
      <c r="H297" s="176"/>
      <c r="I297" s="177"/>
    </row>
    <row r="298" spans="8:9" ht="12.75" customHeight="1">
      <c r="H298" s="176"/>
      <c r="I298" s="177"/>
    </row>
    <row r="299" spans="8:9" ht="12.75" customHeight="1">
      <c r="H299" s="176"/>
      <c r="I299" s="177"/>
    </row>
    <row r="300" spans="8:9" ht="12.75" customHeight="1">
      <c r="H300" s="176"/>
      <c r="I300" s="177"/>
    </row>
    <row r="301" spans="8:9" ht="12.75" customHeight="1">
      <c r="H301" s="176"/>
      <c r="I301" s="177"/>
    </row>
    <row r="302" spans="8:9" ht="12.75" customHeight="1">
      <c r="H302" s="176"/>
      <c r="I302" s="177"/>
    </row>
    <row r="303" spans="8:9" ht="12.75" customHeight="1">
      <c r="H303" s="176"/>
      <c r="I303" s="177"/>
    </row>
    <row r="304" spans="8:9" ht="12.75" customHeight="1">
      <c r="H304" s="176"/>
      <c r="I304" s="177"/>
    </row>
    <row r="305" spans="8:9" ht="12.75" customHeight="1">
      <c r="H305" s="176"/>
      <c r="I305" s="177"/>
    </row>
    <row r="306" spans="8:9" ht="12.75" customHeight="1">
      <c r="H306" s="176"/>
      <c r="I306" s="177"/>
    </row>
    <row r="307" spans="8:9" ht="12.75" customHeight="1">
      <c r="H307" s="176"/>
      <c r="I307" s="177"/>
    </row>
    <row r="308" spans="8:9" ht="12.75" customHeight="1">
      <c r="H308" s="176"/>
      <c r="I308" s="177"/>
    </row>
    <row r="309" spans="8:9" ht="12.75" customHeight="1">
      <c r="H309" s="176"/>
      <c r="I309" s="177"/>
    </row>
    <row r="310" spans="8:9" ht="12.75" customHeight="1">
      <c r="H310" s="176"/>
      <c r="I310" s="177"/>
    </row>
    <row r="311" spans="8:9" ht="12.75" customHeight="1">
      <c r="H311" s="176"/>
      <c r="I311" s="177"/>
    </row>
    <row r="312" spans="8:9" ht="12.75" customHeight="1">
      <c r="H312" s="176"/>
      <c r="I312" s="177"/>
    </row>
    <row r="313" spans="8:9" ht="12.75" customHeight="1">
      <c r="H313" s="176"/>
      <c r="I313" s="177"/>
    </row>
    <row r="314" spans="8:9" ht="12.75" customHeight="1">
      <c r="H314" s="176"/>
      <c r="I314" s="177"/>
    </row>
    <row r="315" spans="8:9" ht="12.75" customHeight="1">
      <c r="H315" s="176"/>
      <c r="I315" s="177"/>
    </row>
    <row r="316" spans="8:9" ht="12.75" customHeight="1">
      <c r="H316" s="176"/>
      <c r="I316" s="177"/>
    </row>
    <row r="317" spans="8:9" ht="12.75" customHeight="1">
      <c r="H317" s="176"/>
      <c r="I317" s="177"/>
    </row>
    <row r="318" spans="8:9" ht="12.75" customHeight="1">
      <c r="H318" s="176"/>
      <c r="I318" s="177"/>
    </row>
    <row r="319" spans="8:9" ht="12.75" customHeight="1">
      <c r="H319" s="176"/>
      <c r="I319" s="177"/>
    </row>
    <row r="320" spans="8:9" ht="12.75" customHeight="1">
      <c r="H320" s="176"/>
      <c r="I320" s="177"/>
    </row>
    <row r="321" spans="8:9" ht="12.75" customHeight="1">
      <c r="H321" s="176"/>
      <c r="I321" s="177"/>
    </row>
    <row r="322" spans="8:9" ht="12.75" customHeight="1">
      <c r="H322" s="176"/>
      <c r="I322" s="177"/>
    </row>
    <row r="323" spans="8:9" ht="12.75" customHeight="1">
      <c r="H323" s="176"/>
      <c r="I323" s="177"/>
    </row>
    <row r="324" spans="8:9" ht="12.75" customHeight="1">
      <c r="H324" s="176"/>
      <c r="I324" s="177"/>
    </row>
    <row r="325" spans="8:9" ht="12.75" customHeight="1">
      <c r="H325" s="176"/>
      <c r="I325" s="177"/>
    </row>
    <row r="326" spans="8:9" ht="12.75" customHeight="1">
      <c r="H326" s="176"/>
      <c r="I326" s="177"/>
    </row>
    <row r="327" spans="8:9" ht="12.75" customHeight="1">
      <c r="H327" s="176"/>
      <c r="I327" s="177"/>
    </row>
    <row r="328" spans="8:9" ht="12.75" customHeight="1">
      <c r="H328" s="176"/>
      <c r="I328" s="177"/>
    </row>
    <row r="329" spans="8:9" ht="12.75" customHeight="1">
      <c r="H329" s="176"/>
      <c r="I329" s="177"/>
    </row>
    <row r="330" spans="8:9" ht="12.75" customHeight="1">
      <c r="H330" s="176"/>
      <c r="I330" s="177"/>
    </row>
    <row r="331" spans="8:9" ht="12.75" customHeight="1">
      <c r="H331" s="176"/>
      <c r="I331" s="177"/>
    </row>
    <row r="332" spans="8:9" ht="12.75" customHeight="1">
      <c r="H332" s="176"/>
      <c r="I332" s="177"/>
    </row>
    <row r="333" spans="8:9" ht="12.75" customHeight="1">
      <c r="H333" s="176"/>
      <c r="I333" s="177"/>
    </row>
    <row r="334" spans="8:9" ht="12.75" customHeight="1">
      <c r="H334" s="176"/>
      <c r="I334" s="177"/>
    </row>
    <row r="335" spans="8:9" ht="12.75" customHeight="1">
      <c r="H335" s="176"/>
      <c r="I335" s="177"/>
    </row>
    <row r="336" spans="8:9" ht="12.75" customHeight="1">
      <c r="H336" s="176"/>
      <c r="I336" s="177"/>
    </row>
    <row r="337" spans="8:9" ht="12.75" customHeight="1">
      <c r="H337" s="176"/>
      <c r="I337" s="177"/>
    </row>
    <row r="338" spans="8:9" ht="12.75" customHeight="1">
      <c r="H338" s="176"/>
      <c r="I338" s="177"/>
    </row>
    <row r="339" spans="8:9" ht="12.75" customHeight="1">
      <c r="H339" s="176"/>
      <c r="I339" s="177"/>
    </row>
    <row r="340" spans="8:9" ht="12.75" customHeight="1">
      <c r="H340" s="176"/>
      <c r="I340" s="177"/>
    </row>
    <row r="341" spans="8:9" ht="12.75" customHeight="1">
      <c r="H341" s="176"/>
      <c r="I341" s="177"/>
    </row>
    <row r="342" spans="8:9" ht="12.75" customHeight="1">
      <c r="H342" s="176"/>
      <c r="I342" s="177"/>
    </row>
    <row r="343" spans="8:9" ht="12.75" customHeight="1">
      <c r="H343" s="176"/>
      <c r="I343" s="177"/>
    </row>
    <row r="344" spans="8:9" ht="12.75" customHeight="1">
      <c r="H344" s="176"/>
      <c r="I344" s="177"/>
    </row>
    <row r="345" spans="8:9" ht="12.75" customHeight="1">
      <c r="H345" s="176"/>
      <c r="I345" s="177"/>
    </row>
    <row r="346" spans="8:9" ht="12.75" customHeight="1">
      <c r="H346" s="176"/>
      <c r="I346" s="177"/>
    </row>
    <row r="347" spans="8:9" ht="12.75" customHeight="1">
      <c r="H347" s="176"/>
      <c r="I347" s="177"/>
    </row>
    <row r="348" spans="8:9" ht="12.75" customHeight="1">
      <c r="H348" s="176"/>
      <c r="I348" s="177"/>
    </row>
    <row r="349" spans="8:9" ht="12.75" customHeight="1">
      <c r="H349" s="176"/>
      <c r="I349" s="177"/>
    </row>
    <row r="350" spans="8:9" ht="12.75" customHeight="1">
      <c r="H350" s="176"/>
      <c r="I350" s="177"/>
    </row>
    <row r="351" spans="8:9" ht="12.75" customHeight="1">
      <c r="H351" s="176"/>
      <c r="I351" s="177"/>
    </row>
    <row r="352" spans="8:9" ht="12.75" customHeight="1">
      <c r="H352" s="176"/>
      <c r="I352" s="177"/>
    </row>
    <row r="353" spans="8:9" ht="12.75" customHeight="1">
      <c r="H353" s="176"/>
      <c r="I353" s="177"/>
    </row>
    <row r="354" spans="8:9" ht="12.75" customHeight="1">
      <c r="H354" s="176"/>
      <c r="I354" s="177"/>
    </row>
    <row r="355" spans="8:9" ht="12.75" customHeight="1">
      <c r="H355" s="176"/>
      <c r="I355" s="177"/>
    </row>
    <row r="356" spans="8:9" ht="12.75" customHeight="1">
      <c r="H356" s="176"/>
      <c r="I356" s="177"/>
    </row>
    <row r="357" spans="8:9" ht="12.75" customHeight="1">
      <c r="H357" s="176"/>
      <c r="I357" s="177"/>
    </row>
    <row r="358" spans="8:9" ht="12.75" customHeight="1">
      <c r="H358" s="176"/>
      <c r="I358" s="177"/>
    </row>
    <row r="359" spans="8:9" ht="12.75" customHeight="1">
      <c r="H359" s="176"/>
      <c r="I359" s="177"/>
    </row>
    <row r="360" spans="8:9" ht="12.75" customHeight="1">
      <c r="H360" s="176"/>
      <c r="I360" s="177"/>
    </row>
    <row r="361" spans="8:9" ht="12.75" customHeight="1">
      <c r="H361" s="176"/>
      <c r="I361" s="177"/>
    </row>
    <row r="362" spans="8:9" ht="12.75" customHeight="1">
      <c r="H362" s="176"/>
      <c r="I362" s="177"/>
    </row>
    <row r="363" spans="8:9" ht="12.75" customHeight="1">
      <c r="H363" s="176"/>
      <c r="I363" s="177"/>
    </row>
    <row r="364" spans="8:9" ht="12.75" customHeight="1">
      <c r="H364" s="176"/>
      <c r="I364" s="177"/>
    </row>
    <row r="365" spans="8:9" ht="12.75" customHeight="1">
      <c r="H365" s="176"/>
      <c r="I365" s="177"/>
    </row>
    <row r="366" spans="8:9" ht="12.75" customHeight="1">
      <c r="H366" s="176"/>
      <c r="I366" s="177"/>
    </row>
    <row r="367" spans="8:9" ht="12.75" customHeight="1">
      <c r="H367" s="176"/>
      <c r="I367" s="177"/>
    </row>
    <row r="368" spans="8:9" ht="12.75" customHeight="1">
      <c r="H368" s="176"/>
      <c r="I368" s="177"/>
    </row>
    <row r="369" spans="8:9" ht="12.75" customHeight="1">
      <c r="H369" s="176"/>
      <c r="I369" s="177"/>
    </row>
    <row r="370" spans="8:9" ht="12.75" customHeight="1">
      <c r="H370" s="176"/>
      <c r="I370" s="177"/>
    </row>
    <row r="371" spans="8:9" ht="12.75" customHeight="1">
      <c r="H371" s="176"/>
      <c r="I371" s="177"/>
    </row>
    <row r="372" spans="8:9" ht="12.75" customHeight="1">
      <c r="H372" s="176"/>
      <c r="I372" s="177"/>
    </row>
    <row r="373" spans="8:9" ht="12.75" customHeight="1">
      <c r="H373" s="176"/>
      <c r="I373" s="177"/>
    </row>
    <row r="374" spans="8:9" ht="12.75" customHeight="1">
      <c r="H374" s="176"/>
      <c r="I374" s="177"/>
    </row>
    <row r="375" spans="8:9" ht="12.75" customHeight="1">
      <c r="H375" s="176"/>
      <c r="I375" s="177"/>
    </row>
    <row r="376" spans="8:9" ht="12.75" customHeight="1">
      <c r="H376" s="176"/>
      <c r="I376" s="177"/>
    </row>
    <row r="377" spans="8:9" ht="12.75" customHeight="1">
      <c r="H377" s="176"/>
      <c r="I377" s="177"/>
    </row>
    <row r="378" spans="8:9" ht="12.75" customHeight="1">
      <c r="H378" s="176"/>
      <c r="I378" s="177"/>
    </row>
    <row r="379" spans="8:9" ht="12.75" customHeight="1">
      <c r="H379" s="176"/>
      <c r="I379" s="177"/>
    </row>
    <row r="380" spans="8:9" ht="12.75" customHeight="1">
      <c r="H380" s="176"/>
      <c r="I380" s="177"/>
    </row>
    <row r="381" spans="8:9" ht="12.75" customHeight="1">
      <c r="H381" s="176"/>
      <c r="I381" s="177"/>
    </row>
    <row r="382" spans="8:9" ht="12.75" customHeight="1">
      <c r="H382" s="176"/>
      <c r="I382" s="177"/>
    </row>
    <row r="383" spans="8:9" ht="12.75" customHeight="1">
      <c r="H383" s="176"/>
      <c r="I383" s="177"/>
    </row>
    <row r="384" spans="8:9" ht="12.75" customHeight="1">
      <c r="H384" s="176"/>
      <c r="I384" s="177"/>
    </row>
    <row r="385" spans="8:9" ht="12.75" customHeight="1">
      <c r="H385" s="176"/>
      <c r="I385" s="177"/>
    </row>
    <row r="386" spans="8:9" ht="12.75" customHeight="1">
      <c r="H386" s="176"/>
      <c r="I386" s="177"/>
    </row>
    <row r="387" spans="8:9" ht="12.75" customHeight="1">
      <c r="H387" s="176"/>
      <c r="I387" s="177"/>
    </row>
    <row r="388" spans="8:9" ht="12.75" customHeight="1">
      <c r="H388" s="176"/>
      <c r="I388" s="177"/>
    </row>
    <row r="389" spans="8:9" ht="12.75" customHeight="1">
      <c r="H389" s="176"/>
      <c r="I389" s="177"/>
    </row>
    <row r="390" spans="8:9" ht="12.75" customHeight="1">
      <c r="H390" s="176"/>
      <c r="I390" s="177"/>
    </row>
    <row r="391" spans="8:9" ht="12.75" customHeight="1">
      <c r="H391" s="176"/>
      <c r="I391" s="177"/>
    </row>
    <row r="392" spans="8:9" ht="12.75" customHeight="1">
      <c r="H392" s="176"/>
      <c r="I392" s="177"/>
    </row>
    <row r="393" spans="8:9" ht="12.75" customHeight="1">
      <c r="H393" s="176"/>
      <c r="I393" s="177"/>
    </row>
    <row r="394" spans="8:9" ht="12.75" customHeight="1">
      <c r="H394" s="176"/>
      <c r="I394" s="177"/>
    </row>
    <row r="395" spans="8:9" ht="12.75" customHeight="1">
      <c r="H395" s="176"/>
      <c r="I395" s="177"/>
    </row>
    <row r="396" spans="8:9" ht="12.75" customHeight="1">
      <c r="H396" s="176"/>
      <c r="I396" s="177"/>
    </row>
    <row r="397" spans="8:9" ht="12.75" customHeight="1">
      <c r="H397" s="176"/>
      <c r="I397" s="177"/>
    </row>
    <row r="398" spans="8:9" ht="12.75" customHeight="1">
      <c r="H398" s="176"/>
      <c r="I398" s="177"/>
    </row>
    <row r="399" spans="8:9" ht="12.75" customHeight="1">
      <c r="H399" s="176"/>
      <c r="I399" s="177"/>
    </row>
    <row r="400" spans="8:9" ht="12.75" customHeight="1">
      <c r="H400" s="176"/>
      <c r="I400" s="177"/>
    </row>
    <row r="401" spans="8:9" ht="12.75" customHeight="1">
      <c r="H401" s="176"/>
      <c r="I401" s="177"/>
    </row>
    <row r="402" spans="8:9" ht="12.75" customHeight="1">
      <c r="H402" s="176"/>
      <c r="I402" s="177"/>
    </row>
    <row r="403" spans="8:9" ht="12.75" customHeight="1">
      <c r="H403" s="176"/>
      <c r="I403" s="177"/>
    </row>
    <row r="404" spans="8:9" ht="12.75" customHeight="1">
      <c r="H404" s="176"/>
      <c r="I404" s="177"/>
    </row>
    <row r="405" spans="8:9" ht="12.75" customHeight="1">
      <c r="H405" s="176"/>
      <c r="I405" s="177"/>
    </row>
    <row r="406" spans="8:9" ht="12.75" customHeight="1">
      <c r="H406" s="176"/>
      <c r="I406" s="177"/>
    </row>
    <row r="407" spans="8:9" ht="12.75" customHeight="1">
      <c r="H407" s="176"/>
      <c r="I407" s="177"/>
    </row>
    <row r="408" spans="8:9" ht="12.75" customHeight="1">
      <c r="H408" s="176"/>
      <c r="I408" s="177"/>
    </row>
    <row r="409" spans="8:9" ht="12.75" customHeight="1">
      <c r="H409" s="176"/>
      <c r="I409" s="177"/>
    </row>
    <row r="410" spans="8:9" ht="12.75" customHeight="1">
      <c r="H410" s="176"/>
      <c r="I410" s="177"/>
    </row>
    <row r="411" spans="8:9" ht="12.75" customHeight="1">
      <c r="H411" s="176"/>
      <c r="I411" s="177"/>
    </row>
    <row r="412" spans="8:9" ht="12.75" customHeight="1">
      <c r="H412" s="176"/>
      <c r="I412" s="177"/>
    </row>
    <row r="413" spans="8:9" ht="12.75" customHeight="1">
      <c r="H413" s="176"/>
      <c r="I413" s="177"/>
    </row>
    <row r="414" spans="8:9" ht="12.75" customHeight="1">
      <c r="H414" s="176"/>
      <c r="I414" s="177"/>
    </row>
    <row r="415" spans="8:9" ht="12.75" customHeight="1">
      <c r="H415" s="176"/>
      <c r="I415" s="177"/>
    </row>
    <row r="416" spans="8:9" ht="12.75" customHeight="1">
      <c r="H416" s="176"/>
      <c r="I416" s="177"/>
    </row>
    <row r="417" spans="8:9" ht="12.75" customHeight="1">
      <c r="H417" s="176"/>
      <c r="I417" s="177"/>
    </row>
    <row r="418" spans="8:9" ht="12.75" customHeight="1">
      <c r="H418" s="176"/>
      <c r="I418" s="177"/>
    </row>
    <row r="419" spans="8:9" ht="12.75" customHeight="1">
      <c r="H419" s="176"/>
      <c r="I419" s="177"/>
    </row>
    <row r="420" spans="8:9" ht="12.75" customHeight="1">
      <c r="H420" s="176"/>
      <c r="I420" s="177"/>
    </row>
    <row r="421" spans="8:9" ht="12.75" customHeight="1">
      <c r="H421" s="176"/>
      <c r="I421" s="177"/>
    </row>
    <row r="422" spans="8:9" ht="12.75" customHeight="1">
      <c r="H422" s="176"/>
      <c r="I422" s="177"/>
    </row>
    <row r="423" spans="8:9" ht="12.75" customHeight="1">
      <c r="H423" s="176"/>
      <c r="I423" s="177"/>
    </row>
    <row r="424" spans="8:9" ht="12.75" customHeight="1">
      <c r="H424" s="176"/>
      <c r="I424" s="177"/>
    </row>
    <row r="425" spans="8:9" ht="12.75" customHeight="1">
      <c r="H425" s="176"/>
      <c r="I425" s="177"/>
    </row>
    <row r="426" spans="8:9" ht="12.75" customHeight="1">
      <c r="H426" s="176"/>
      <c r="I426" s="177"/>
    </row>
    <row r="427" spans="8:9" ht="12.75" customHeight="1">
      <c r="H427" s="176"/>
      <c r="I427" s="177"/>
    </row>
    <row r="428" spans="8:9" ht="12.75" customHeight="1">
      <c r="H428" s="176"/>
      <c r="I428" s="177"/>
    </row>
    <row r="429" spans="8:9" ht="12.75" customHeight="1">
      <c r="H429" s="176"/>
      <c r="I429" s="177"/>
    </row>
    <row r="430" spans="8:9" ht="12.75" customHeight="1">
      <c r="H430" s="176"/>
      <c r="I430" s="177"/>
    </row>
    <row r="431" spans="8:9" ht="12.75" customHeight="1">
      <c r="H431" s="176"/>
      <c r="I431" s="177"/>
    </row>
    <row r="432" spans="8:9" ht="12.75" customHeight="1">
      <c r="H432" s="176"/>
      <c r="I432" s="177"/>
    </row>
    <row r="433" spans="8:9" ht="12.75" customHeight="1">
      <c r="H433" s="176"/>
      <c r="I433" s="177"/>
    </row>
    <row r="434" spans="8:9" ht="12.75" customHeight="1">
      <c r="H434" s="176"/>
      <c r="I434" s="177"/>
    </row>
    <row r="435" spans="8:9" ht="12.75" customHeight="1">
      <c r="H435" s="176"/>
      <c r="I435" s="177"/>
    </row>
    <row r="436" spans="8:9" ht="12.75" customHeight="1">
      <c r="H436" s="176"/>
      <c r="I436" s="177"/>
    </row>
    <row r="437" spans="8:9" ht="12.75" customHeight="1">
      <c r="H437" s="176"/>
      <c r="I437" s="177"/>
    </row>
    <row r="438" spans="8:9" ht="12.75" customHeight="1">
      <c r="H438" s="176"/>
      <c r="I438" s="177"/>
    </row>
    <row r="439" spans="8:9" ht="12.75" customHeight="1">
      <c r="H439" s="176"/>
      <c r="I439" s="177"/>
    </row>
    <row r="440" spans="8:9" ht="12.75" customHeight="1">
      <c r="H440" s="176"/>
      <c r="I440" s="177"/>
    </row>
    <row r="441" spans="8:9" ht="12.75" customHeight="1">
      <c r="H441" s="176"/>
      <c r="I441" s="177"/>
    </row>
    <row r="442" spans="8:9" ht="12.75" customHeight="1">
      <c r="H442" s="176"/>
      <c r="I442" s="177"/>
    </row>
    <row r="443" spans="8:9" ht="12.75" customHeight="1">
      <c r="H443" s="176"/>
      <c r="I443" s="177"/>
    </row>
    <row r="444" spans="8:9" ht="12.75" customHeight="1">
      <c r="H444" s="176"/>
      <c r="I444" s="177"/>
    </row>
    <row r="445" spans="8:9" ht="12.75" customHeight="1">
      <c r="H445" s="176"/>
      <c r="I445" s="177"/>
    </row>
    <row r="446" spans="8:9" ht="12.75" customHeight="1">
      <c r="H446" s="176"/>
      <c r="I446" s="177"/>
    </row>
    <row r="447" spans="8:9" ht="12.75" customHeight="1">
      <c r="H447" s="176"/>
      <c r="I447" s="177"/>
    </row>
    <row r="448" spans="8:9" ht="12.75" customHeight="1">
      <c r="H448" s="176"/>
      <c r="I448" s="177"/>
    </row>
    <row r="449" spans="8:9" ht="12.75" customHeight="1">
      <c r="H449" s="176"/>
      <c r="I449" s="177"/>
    </row>
    <row r="450" spans="8:9" ht="12.75" customHeight="1">
      <c r="H450" s="176"/>
      <c r="I450" s="177"/>
    </row>
    <row r="451" spans="8:9" ht="12.75" customHeight="1">
      <c r="H451" s="176"/>
      <c r="I451" s="177"/>
    </row>
    <row r="452" spans="8:9" ht="12.75" customHeight="1">
      <c r="H452" s="176"/>
      <c r="I452" s="177"/>
    </row>
    <row r="453" spans="8:9" ht="12.75" customHeight="1">
      <c r="H453" s="176"/>
      <c r="I453" s="177"/>
    </row>
    <row r="454" spans="8:9" ht="12.75" customHeight="1">
      <c r="H454" s="176"/>
      <c r="I454" s="177"/>
    </row>
    <row r="455" spans="8:9" ht="12.75" customHeight="1">
      <c r="H455" s="176"/>
      <c r="I455" s="177"/>
    </row>
    <row r="456" spans="8:9" ht="12.75" customHeight="1">
      <c r="H456" s="176"/>
      <c r="I456" s="177"/>
    </row>
    <row r="457" spans="8:9" ht="12.75" customHeight="1">
      <c r="H457" s="176"/>
      <c r="I457" s="177"/>
    </row>
    <row r="458" spans="8:9" ht="12.75" customHeight="1">
      <c r="H458" s="176"/>
      <c r="I458" s="177"/>
    </row>
    <row r="459" spans="8:9" ht="12.75" customHeight="1">
      <c r="H459" s="176"/>
      <c r="I459" s="177"/>
    </row>
    <row r="460" spans="8:9" ht="12.75" customHeight="1">
      <c r="H460" s="176"/>
      <c r="I460" s="177"/>
    </row>
    <row r="461" spans="8:9" ht="12.75" customHeight="1">
      <c r="H461" s="176"/>
      <c r="I461" s="177"/>
    </row>
    <row r="462" spans="8:9" ht="12.75" customHeight="1">
      <c r="H462" s="176"/>
      <c r="I462" s="177"/>
    </row>
    <row r="463" spans="8:9" ht="12.75" customHeight="1">
      <c r="H463" s="176"/>
      <c r="I463" s="177"/>
    </row>
    <row r="464" spans="8:9" ht="12.75" customHeight="1">
      <c r="H464" s="176"/>
      <c r="I464" s="177"/>
    </row>
    <row r="465" spans="8:9" ht="12.75" customHeight="1">
      <c r="H465" s="176"/>
      <c r="I465" s="177"/>
    </row>
    <row r="466" spans="8:9" ht="12.75" customHeight="1">
      <c r="H466" s="176"/>
      <c r="I466" s="177"/>
    </row>
    <row r="467" spans="8:9" ht="12.75" customHeight="1">
      <c r="H467" s="176"/>
      <c r="I467" s="177"/>
    </row>
    <row r="468" spans="8:9" ht="12.75" customHeight="1">
      <c r="H468" s="176"/>
      <c r="I468" s="177"/>
    </row>
    <row r="469" spans="8:9" ht="12.75" customHeight="1">
      <c r="H469" s="176"/>
      <c r="I469" s="177"/>
    </row>
    <row r="470" spans="8:9" ht="12.75" customHeight="1">
      <c r="H470" s="176"/>
      <c r="I470" s="177"/>
    </row>
    <row r="471" spans="8:9" ht="12.75" customHeight="1">
      <c r="H471" s="176"/>
      <c r="I471" s="177"/>
    </row>
    <row r="472" spans="8:9" ht="12.75" customHeight="1">
      <c r="H472" s="176"/>
      <c r="I472" s="177"/>
    </row>
    <row r="473" spans="8:9" ht="12.75" customHeight="1">
      <c r="H473" s="176"/>
      <c r="I473" s="177"/>
    </row>
    <row r="474" spans="8:9" ht="12.75" customHeight="1">
      <c r="H474" s="176"/>
      <c r="I474" s="177"/>
    </row>
    <row r="475" spans="8:9" ht="12.75" customHeight="1">
      <c r="H475" s="176"/>
      <c r="I475" s="177"/>
    </row>
    <row r="476" spans="8:9" ht="12.75" customHeight="1">
      <c r="H476" s="176"/>
      <c r="I476" s="177"/>
    </row>
    <row r="477" spans="8:9" ht="12.75" customHeight="1">
      <c r="H477" s="176"/>
      <c r="I477" s="177"/>
    </row>
    <row r="478" spans="8:9" ht="12.75" customHeight="1">
      <c r="H478" s="176"/>
      <c r="I478" s="177"/>
    </row>
    <row r="479" spans="8:9" ht="12.75" customHeight="1">
      <c r="H479" s="176"/>
      <c r="I479" s="177"/>
    </row>
    <row r="480" spans="8:9" ht="12.75" customHeight="1">
      <c r="H480" s="176"/>
      <c r="I480" s="177"/>
    </row>
    <row r="481" spans="8:9" ht="12.75" customHeight="1">
      <c r="H481" s="176"/>
      <c r="I481" s="177"/>
    </row>
    <row r="482" spans="8:9" ht="12.75" customHeight="1">
      <c r="H482" s="176"/>
      <c r="I482" s="177"/>
    </row>
    <row r="483" spans="8:9" ht="12.75" customHeight="1">
      <c r="H483" s="176"/>
      <c r="I483" s="177"/>
    </row>
    <row r="484" spans="8:9" ht="12.75" customHeight="1">
      <c r="H484" s="176"/>
      <c r="I484" s="177"/>
    </row>
    <row r="485" spans="8:9" ht="12.75" customHeight="1">
      <c r="H485" s="176"/>
      <c r="I485" s="177"/>
    </row>
    <row r="486" spans="8:9" ht="12.75" customHeight="1">
      <c r="H486" s="176"/>
      <c r="I486" s="177"/>
    </row>
    <row r="487" spans="8:9" ht="12.75" customHeight="1">
      <c r="H487" s="176"/>
      <c r="I487" s="177"/>
    </row>
    <row r="488" spans="8:9" ht="12.75" customHeight="1">
      <c r="H488" s="176"/>
      <c r="I488" s="177"/>
    </row>
    <row r="489" spans="8:9" ht="12.75" customHeight="1">
      <c r="H489" s="176"/>
      <c r="I489" s="177"/>
    </row>
    <row r="490" spans="8:9" ht="12.75" customHeight="1">
      <c r="H490" s="176"/>
      <c r="I490" s="177"/>
    </row>
    <row r="491" spans="8:9" ht="12.75" customHeight="1">
      <c r="H491" s="176"/>
      <c r="I491" s="177"/>
    </row>
    <row r="492" spans="8:9" ht="12.75" customHeight="1">
      <c r="H492" s="176"/>
      <c r="I492" s="177"/>
    </row>
    <row r="493" spans="8:9" ht="12.75" customHeight="1">
      <c r="H493" s="176"/>
      <c r="I493" s="177"/>
    </row>
    <row r="494" spans="8:9" ht="12.75" customHeight="1">
      <c r="H494" s="176"/>
      <c r="I494" s="177"/>
    </row>
    <row r="495" spans="8:9" ht="12.75" customHeight="1">
      <c r="H495" s="176"/>
      <c r="I495" s="177"/>
    </row>
    <row r="496" spans="8:9" ht="12.75" customHeight="1">
      <c r="H496" s="176"/>
      <c r="I496" s="177"/>
    </row>
    <row r="497" spans="8:9" ht="12.75" customHeight="1">
      <c r="H497" s="176"/>
      <c r="I497" s="177"/>
    </row>
    <row r="498" spans="8:9" ht="12.75" customHeight="1">
      <c r="H498" s="176"/>
      <c r="I498" s="177"/>
    </row>
    <row r="499" spans="8:9" ht="12.75" customHeight="1">
      <c r="H499" s="176"/>
      <c r="I499" s="177"/>
    </row>
    <row r="500" spans="8:9" ht="12.75" customHeight="1">
      <c r="H500" s="176"/>
      <c r="I500" s="177"/>
    </row>
    <row r="501" spans="8:9" ht="12.75" customHeight="1">
      <c r="H501" s="176"/>
      <c r="I501" s="177"/>
    </row>
    <row r="502" spans="8:9" ht="12.75" customHeight="1">
      <c r="H502" s="176"/>
      <c r="I502" s="177"/>
    </row>
    <row r="503" spans="8:9" ht="12.75" customHeight="1">
      <c r="H503" s="176"/>
      <c r="I503" s="177"/>
    </row>
    <row r="504" spans="8:9" ht="12.75" customHeight="1">
      <c r="H504" s="176"/>
      <c r="I504" s="177"/>
    </row>
    <row r="505" spans="8:9" ht="12.75" customHeight="1">
      <c r="H505" s="176"/>
      <c r="I505" s="177"/>
    </row>
    <row r="506" spans="8:9" ht="12.75" customHeight="1">
      <c r="H506" s="176"/>
      <c r="I506" s="177"/>
    </row>
    <row r="507" spans="8:9" ht="12.75" customHeight="1">
      <c r="H507" s="176"/>
      <c r="I507" s="177"/>
    </row>
    <row r="508" spans="8:9" ht="12.75" customHeight="1">
      <c r="H508" s="176"/>
      <c r="I508" s="177"/>
    </row>
    <row r="509" spans="8:9" ht="12.75" customHeight="1">
      <c r="H509" s="176"/>
      <c r="I509" s="177"/>
    </row>
    <row r="510" spans="8:9" ht="12.75" customHeight="1">
      <c r="H510" s="176"/>
      <c r="I510" s="177"/>
    </row>
    <row r="511" spans="8:9" ht="12.75" customHeight="1">
      <c r="H511" s="176"/>
      <c r="I511" s="177"/>
    </row>
    <row r="512" spans="8:9" ht="12.75" customHeight="1">
      <c r="H512" s="176"/>
      <c r="I512" s="177"/>
    </row>
    <row r="513" spans="8:9" ht="12.75" customHeight="1">
      <c r="H513" s="176"/>
      <c r="I513" s="177"/>
    </row>
    <row r="514" spans="8:9" ht="12.75" customHeight="1">
      <c r="H514" s="176"/>
      <c r="I514" s="177"/>
    </row>
    <row r="515" spans="8:9" ht="12.75" customHeight="1">
      <c r="H515" s="176"/>
      <c r="I515" s="177"/>
    </row>
    <row r="516" spans="8:9" ht="12.75" customHeight="1">
      <c r="H516" s="176"/>
      <c r="I516" s="177"/>
    </row>
    <row r="517" spans="8:9" ht="12.75" customHeight="1">
      <c r="H517" s="176"/>
      <c r="I517" s="177"/>
    </row>
    <row r="518" spans="8:9" ht="12.75" customHeight="1">
      <c r="H518" s="176"/>
      <c r="I518" s="177"/>
    </row>
    <row r="519" spans="8:9" ht="12.75" customHeight="1">
      <c r="H519" s="176"/>
      <c r="I519" s="177"/>
    </row>
    <row r="520" spans="8:9" ht="12.75" customHeight="1">
      <c r="H520" s="176"/>
      <c r="I520" s="177"/>
    </row>
    <row r="521" spans="8:9" ht="12.75" customHeight="1">
      <c r="H521" s="176"/>
      <c r="I521" s="177"/>
    </row>
    <row r="522" spans="8:9" ht="12.75" customHeight="1">
      <c r="H522" s="176"/>
      <c r="I522" s="177"/>
    </row>
    <row r="523" spans="8:9" ht="12.75" customHeight="1">
      <c r="H523" s="176"/>
      <c r="I523" s="177"/>
    </row>
    <row r="524" spans="8:9" ht="12.75" customHeight="1">
      <c r="H524" s="176"/>
      <c r="I524" s="177"/>
    </row>
    <row r="525" spans="8:9" ht="12.75" customHeight="1">
      <c r="H525" s="176"/>
      <c r="I525" s="177"/>
    </row>
    <row r="526" spans="8:9" ht="12.75" customHeight="1">
      <c r="H526" s="176"/>
      <c r="I526" s="177"/>
    </row>
    <row r="527" spans="8:9" ht="12.75" customHeight="1">
      <c r="H527" s="176"/>
      <c r="I527" s="177"/>
    </row>
    <row r="528" spans="8:9" ht="12.75" customHeight="1">
      <c r="H528" s="176"/>
      <c r="I528" s="177"/>
    </row>
    <row r="529" spans="8:9" ht="12.75" customHeight="1">
      <c r="H529" s="176"/>
      <c r="I529" s="177"/>
    </row>
    <row r="530" spans="8:9" ht="12.75" customHeight="1">
      <c r="H530" s="176"/>
      <c r="I530" s="177"/>
    </row>
    <row r="531" spans="8:9" ht="12.75" customHeight="1">
      <c r="H531" s="176"/>
      <c r="I531" s="177"/>
    </row>
    <row r="532" spans="8:9" ht="12.75" customHeight="1">
      <c r="H532" s="176"/>
      <c r="I532" s="177"/>
    </row>
    <row r="533" spans="8:9" ht="12.75" customHeight="1">
      <c r="H533" s="176"/>
      <c r="I533" s="177"/>
    </row>
    <row r="534" spans="8:9" ht="12.75" customHeight="1">
      <c r="H534" s="176"/>
      <c r="I534" s="177"/>
    </row>
    <row r="535" spans="8:9" ht="12.75" customHeight="1">
      <c r="H535" s="176"/>
      <c r="I535" s="177"/>
    </row>
    <row r="536" spans="8:9" ht="12.75" customHeight="1">
      <c r="H536" s="176"/>
      <c r="I536" s="177"/>
    </row>
    <row r="537" spans="8:9" ht="12.75" customHeight="1">
      <c r="H537" s="176"/>
      <c r="I537" s="177"/>
    </row>
    <row r="538" spans="8:9" ht="12.75" customHeight="1">
      <c r="H538" s="176"/>
      <c r="I538" s="177"/>
    </row>
    <row r="539" spans="8:9" ht="12.75" customHeight="1">
      <c r="H539" s="176"/>
      <c r="I539" s="177"/>
    </row>
    <row r="540" spans="8:9" ht="12.75" customHeight="1">
      <c r="H540" s="176"/>
      <c r="I540" s="177"/>
    </row>
    <row r="541" spans="8:9" ht="12.75" customHeight="1">
      <c r="H541" s="176"/>
      <c r="I541" s="177"/>
    </row>
    <row r="542" spans="8:9" ht="12.75" customHeight="1">
      <c r="H542" s="176"/>
      <c r="I542" s="177"/>
    </row>
    <row r="543" spans="8:9" ht="12.75" customHeight="1">
      <c r="H543" s="176"/>
      <c r="I543" s="177"/>
    </row>
    <row r="544" spans="8:9" ht="12.75" customHeight="1">
      <c r="H544" s="176"/>
      <c r="I544" s="177"/>
    </row>
    <row r="545" spans="8:9" ht="12.75" customHeight="1">
      <c r="H545" s="176"/>
      <c r="I545" s="177"/>
    </row>
    <row r="546" spans="8:9" ht="12.75" customHeight="1">
      <c r="H546" s="176"/>
      <c r="I546" s="177"/>
    </row>
    <row r="547" spans="8:9" ht="12.75" customHeight="1">
      <c r="H547" s="176"/>
      <c r="I547" s="177"/>
    </row>
    <row r="548" spans="8:9" ht="12.75" customHeight="1">
      <c r="H548" s="176"/>
      <c r="I548" s="177"/>
    </row>
    <row r="549" spans="8:9" ht="12.75" customHeight="1">
      <c r="H549" s="176"/>
      <c r="I549" s="177"/>
    </row>
    <row r="550" spans="8:9" ht="12.75" customHeight="1">
      <c r="H550" s="176"/>
      <c r="I550" s="177"/>
    </row>
    <row r="551" spans="8:9" ht="12.75" customHeight="1">
      <c r="H551" s="176"/>
      <c r="I551" s="177"/>
    </row>
    <row r="552" spans="8:9" ht="12.75" customHeight="1">
      <c r="H552" s="176"/>
      <c r="I552" s="177"/>
    </row>
    <row r="553" spans="8:9" ht="12.75" customHeight="1">
      <c r="H553" s="176"/>
      <c r="I553" s="177"/>
    </row>
    <row r="554" spans="8:9" ht="12.75" customHeight="1">
      <c r="H554" s="176"/>
      <c r="I554" s="177"/>
    </row>
    <row r="555" spans="8:9" ht="12.75" customHeight="1">
      <c r="H555" s="176"/>
      <c r="I555" s="177"/>
    </row>
    <row r="556" spans="8:9" ht="12.75" customHeight="1">
      <c r="H556" s="176"/>
      <c r="I556" s="177"/>
    </row>
    <row r="557" spans="8:9" ht="12.75" customHeight="1">
      <c r="H557" s="176"/>
      <c r="I557" s="177"/>
    </row>
    <row r="558" spans="8:9" ht="12.75" customHeight="1">
      <c r="H558" s="176"/>
      <c r="I558" s="177"/>
    </row>
    <row r="559" spans="8:9" ht="12.75" customHeight="1">
      <c r="H559" s="176"/>
      <c r="I559" s="177"/>
    </row>
    <row r="560" spans="8:9" ht="12.75" customHeight="1">
      <c r="H560" s="176"/>
      <c r="I560" s="177"/>
    </row>
    <row r="561" spans="8:9" ht="12.75" customHeight="1">
      <c r="H561" s="176"/>
      <c r="I561" s="177"/>
    </row>
    <row r="562" spans="8:9" ht="12.75" customHeight="1">
      <c r="H562" s="176"/>
      <c r="I562" s="177"/>
    </row>
    <row r="563" spans="8:9" ht="12.75" customHeight="1">
      <c r="H563" s="176"/>
      <c r="I563" s="177"/>
    </row>
    <row r="564" spans="8:9" ht="12.75" customHeight="1">
      <c r="H564" s="176"/>
      <c r="I564" s="177"/>
    </row>
    <row r="565" spans="8:9" ht="12.75" customHeight="1">
      <c r="H565" s="176"/>
      <c r="I565" s="177"/>
    </row>
    <row r="566" spans="8:9" ht="12.75" customHeight="1">
      <c r="H566" s="176"/>
      <c r="I566" s="177"/>
    </row>
    <row r="567" spans="8:9" ht="12.75" customHeight="1">
      <c r="H567" s="176"/>
      <c r="I567" s="177"/>
    </row>
    <row r="568" spans="8:9" ht="12.75" customHeight="1">
      <c r="H568" s="176"/>
      <c r="I568" s="177"/>
    </row>
    <row r="569" spans="8:9" ht="12.75" customHeight="1">
      <c r="H569" s="176"/>
      <c r="I569" s="177"/>
    </row>
    <row r="570" spans="8:9" ht="12.75" customHeight="1">
      <c r="H570" s="176"/>
      <c r="I570" s="177"/>
    </row>
    <row r="571" spans="8:9" ht="12.75" customHeight="1">
      <c r="H571" s="176"/>
      <c r="I571" s="177"/>
    </row>
    <row r="572" spans="8:9" ht="12.75" customHeight="1">
      <c r="H572" s="176"/>
      <c r="I572" s="177"/>
    </row>
    <row r="573" spans="8:9" ht="12.75" customHeight="1">
      <c r="H573" s="176"/>
      <c r="I573" s="177"/>
    </row>
    <row r="574" spans="8:9" ht="12.75" customHeight="1">
      <c r="H574" s="176"/>
      <c r="I574" s="177"/>
    </row>
    <row r="575" spans="8:9" ht="12.75" customHeight="1">
      <c r="H575" s="176"/>
      <c r="I575" s="177"/>
    </row>
    <row r="576" spans="8:9" ht="12.75" customHeight="1">
      <c r="H576" s="176"/>
      <c r="I576" s="177"/>
    </row>
    <row r="577" spans="8:9" ht="12.75" customHeight="1">
      <c r="H577" s="176"/>
      <c r="I577" s="177"/>
    </row>
    <row r="578" spans="8:9" ht="12.75" customHeight="1">
      <c r="H578" s="176"/>
      <c r="I578" s="177"/>
    </row>
    <row r="579" spans="8:9" ht="12.75" customHeight="1">
      <c r="H579" s="176"/>
      <c r="I579" s="177"/>
    </row>
    <row r="580" spans="8:9" ht="12.75" customHeight="1">
      <c r="H580" s="176"/>
      <c r="I580" s="177"/>
    </row>
    <row r="581" spans="8:9" ht="12.75" customHeight="1">
      <c r="H581" s="176"/>
      <c r="I581" s="177"/>
    </row>
    <row r="582" spans="8:9" ht="12.75" customHeight="1">
      <c r="H582" s="176"/>
      <c r="I582" s="177"/>
    </row>
    <row r="583" spans="8:9" ht="12.75" customHeight="1">
      <c r="H583" s="176"/>
      <c r="I583" s="177"/>
    </row>
    <row r="584" spans="8:9" ht="12.75" customHeight="1">
      <c r="H584" s="176"/>
      <c r="I584" s="177"/>
    </row>
    <row r="585" spans="8:9" ht="12.75" customHeight="1">
      <c r="H585" s="176"/>
      <c r="I585" s="177"/>
    </row>
    <row r="586" spans="8:9" ht="12.75" customHeight="1">
      <c r="H586" s="176"/>
      <c r="I586" s="177"/>
    </row>
    <row r="587" spans="8:9" ht="12.75" customHeight="1">
      <c r="H587" s="176"/>
      <c r="I587" s="177"/>
    </row>
    <row r="588" spans="8:9" ht="12.75" customHeight="1">
      <c r="H588" s="176"/>
      <c r="I588" s="177"/>
    </row>
    <row r="589" spans="8:9" ht="12.75" customHeight="1">
      <c r="H589" s="176"/>
      <c r="I589" s="177"/>
    </row>
    <row r="590" spans="8:9" ht="12.75" customHeight="1">
      <c r="H590" s="176"/>
      <c r="I590" s="177"/>
    </row>
    <row r="591" spans="8:9" ht="12.75" customHeight="1">
      <c r="H591" s="176"/>
      <c r="I591" s="177"/>
    </row>
    <row r="592" spans="8:9" ht="12.75" customHeight="1">
      <c r="H592" s="176"/>
      <c r="I592" s="177"/>
    </row>
    <row r="593" spans="8:9" ht="12.75" customHeight="1">
      <c r="H593" s="176"/>
      <c r="I593" s="177"/>
    </row>
    <row r="594" spans="8:9" ht="12.75" customHeight="1">
      <c r="H594" s="176"/>
      <c r="I594" s="177"/>
    </row>
    <row r="595" spans="8:9" ht="12.75" customHeight="1">
      <c r="H595" s="176"/>
      <c r="I595" s="177"/>
    </row>
    <row r="596" spans="8:9" ht="12.75" customHeight="1">
      <c r="H596" s="176"/>
      <c r="I596" s="177"/>
    </row>
    <row r="597" spans="8:9" ht="12.75" customHeight="1">
      <c r="H597" s="176"/>
      <c r="I597" s="177"/>
    </row>
    <row r="598" spans="8:9" ht="12.75" customHeight="1">
      <c r="H598" s="176"/>
      <c r="I598" s="177"/>
    </row>
    <row r="599" spans="8:9" ht="12.75" customHeight="1">
      <c r="H599" s="176"/>
      <c r="I599" s="177"/>
    </row>
    <row r="600" spans="8:9" ht="12.75" customHeight="1">
      <c r="H600" s="176"/>
      <c r="I600" s="177"/>
    </row>
    <row r="601" spans="8:9" ht="12.75" customHeight="1">
      <c r="H601" s="176"/>
      <c r="I601" s="177"/>
    </row>
    <row r="602" spans="8:9" ht="12.75" customHeight="1">
      <c r="H602" s="176"/>
      <c r="I602" s="177"/>
    </row>
    <row r="603" spans="8:9" ht="12.75" customHeight="1">
      <c r="H603" s="176"/>
      <c r="I603" s="177"/>
    </row>
    <row r="604" spans="8:9" ht="12.75" customHeight="1">
      <c r="H604" s="176"/>
      <c r="I604" s="177"/>
    </row>
    <row r="605" spans="8:9" ht="12.75" customHeight="1">
      <c r="H605" s="176"/>
      <c r="I605" s="177"/>
    </row>
    <row r="606" spans="8:9" ht="12.75" customHeight="1">
      <c r="H606" s="176"/>
      <c r="I606" s="177"/>
    </row>
    <row r="607" spans="8:9" ht="12.75" customHeight="1">
      <c r="H607" s="176"/>
      <c r="I607" s="177"/>
    </row>
    <row r="608" spans="8:9" ht="12.75" customHeight="1">
      <c r="H608" s="176"/>
      <c r="I608" s="177"/>
    </row>
    <row r="609" spans="8:9" ht="12.75" customHeight="1">
      <c r="H609" s="176"/>
      <c r="I609" s="177"/>
    </row>
    <row r="610" spans="8:9" ht="12.75" customHeight="1">
      <c r="H610" s="176"/>
      <c r="I610" s="177"/>
    </row>
    <row r="611" spans="8:9" ht="12.75" customHeight="1">
      <c r="H611" s="176"/>
      <c r="I611" s="177"/>
    </row>
    <row r="612" spans="8:9" ht="12.75" customHeight="1">
      <c r="H612" s="176"/>
      <c r="I612" s="177"/>
    </row>
    <row r="613" spans="8:9" ht="12.75" customHeight="1">
      <c r="H613" s="176"/>
      <c r="I613" s="177"/>
    </row>
    <row r="614" spans="8:9" ht="12.75" customHeight="1">
      <c r="H614" s="176"/>
      <c r="I614" s="177"/>
    </row>
    <row r="615" spans="8:9" ht="12.75" customHeight="1">
      <c r="H615" s="176"/>
      <c r="I615" s="177"/>
    </row>
    <row r="616" spans="8:9" ht="12.75" customHeight="1">
      <c r="H616" s="176"/>
      <c r="I616" s="177"/>
    </row>
    <row r="617" spans="8:9" ht="12.75" customHeight="1">
      <c r="H617" s="176"/>
      <c r="I617" s="177"/>
    </row>
    <row r="618" spans="8:9" ht="12.75" customHeight="1">
      <c r="H618" s="176"/>
      <c r="I618" s="177"/>
    </row>
    <row r="619" spans="8:9" ht="12.75" customHeight="1">
      <c r="H619" s="176"/>
      <c r="I619" s="177"/>
    </row>
    <row r="620" spans="8:9" ht="12.75" customHeight="1">
      <c r="H620" s="176"/>
      <c r="I620" s="177"/>
    </row>
    <row r="621" spans="8:9" ht="12.75" customHeight="1">
      <c r="H621" s="176"/>
      <c r="I621" s="177"/>
    </row>
    <row r="622" spans="8:9" ht="12.75" customHeight="1">
      <c r="H622" s="176"/>
      <c r="I622" s="177"/>
    </row>
    <row r="623" spans="8:9" ht="12.75" customHeight="1">
      <c r="H623" s="176"/>
      <c r="I623" s="177"/>
    </row>
    <row r="624" spans="8:9" ht="12.75" customHeight="1">
      <c r="H624" s="176"/>
      <c r="I624" s="177"/>
    </row>
    <row r="625" spans="8:9" ht="12.75" customHeight="1">
      <c r="H625" s="176"/>
      <c r="I625" s="177"/>
    </row>
    <row r="626" spans="8:9" ht="12.75" customHeight="1">
      <c r="H626" s="176"/>
      <c r="I626" s="177"/>
    </row>
    <row r="627" spans="8:9" ht="12.75" customHeight="1">
      <c r="H627" s="176"/>
      <c r="I627" s="177"/>
    </row>
    <row r="628" spans="8:9" ht="12.75" customHeight="1">
      <c r="H628" s="176"/>
      <c r="I628" s="177"/>
    </row>
    <row r="629" spans="8:9" ht="12.75" customHeight="1">
      <c r="H629" s="176"/>
      <c r="I629" s="177"/>
    </row>
    <row r="630" spans="8:9" ht="12.75" customHeight="1">
      <c r="H630" s="176"/>
      <c r="I630" s="177"/>
    </row>
    <row r="631" spans="8:9" ht="12.75" customHeight="1">
      <c r="H631" s="176"/>
      <c r="I631" s="177"/>
    </row>
    <row r="632" spans="8:9" ht="12.75" customHeight="1">
      <c r="H632" s="176"/>
      <c r="I632" s="177"/>
    </row>
    <row r="633" spans="8:9" ht="12.75" customHeight="1">
      <c r="H633" s="176"/>
      <c r="I633" s="177"/>
    </row>
    <row r="634" spans="8:9" ht="12.75" customHeight="1">
      <c r="H634" s="176"/>
      <c r="I634" s="177"/>
    </row>
    <row r="635" spans="8:9" ht="12.75" customHeight="1">
      <c r="H635" s="176"/>
      <c r="I635" s="177"/>
    </row>
    <row r="636" spans="8:9" ht="12.75" customHeight="1">
      <c r="H636" s="176"/>
      <c r="I636" s="177"/>
    </row>
    <row r="637" spans="8:9" ht="12.75" customHeight="1">
      <c r="H637" s="176"/>
      <c r="I637" s="177"/>
    </row>
    <row r="638" spans="8:9" ht="12.75" customHeight="1">
      <c r="H638" s="176"/>
      <c r="I638" s="177"/>
    </row>
    <row r="639" spans="8:9" ht="12.75" customHeight="1">
      <c r="H639" s="176"/>
      <c r="I639" s="177"/>
    </row>
    <row r="640" spans="8:9" ht="12.75" customHeight="1">
      <c r="H640" s="176"/>
      <c r="I640" s="177"/>
    </row>
    <row r="641" spans="8:9" ht="12.75" customHeight="1">
      <c r="H641" s="176"/>
      <c r="I641" s="177"/>
    </row>
    <row r="642" spans="8:9" ht="12.75" customHeight="1">
      <c r="H642" s="176"/>
      <c r="I642" s="177"/>
    </row>
    <row r="643" spans="8:9" ht="12.75" customHeight="1">
      <c r="H643" s="176"/>
      <c r="I643" s="177"/>
    </row>
    <row r="644" spans="8:9" ht="12.75" customHeight="1">
      <c r="H644" s="176"/>
      <c r="I644" s="177"/>
    </row>
    <row r="645" spans="8:9" ht="12.75" customHeight="1">
      <c r="H645" s="176"/>
      <c r="I645" s="177"/>
    </row>
    <row r="646" spans="8:9" ht="12.75" customHeight="1">
      <c r="H646" s="176"/>
      <c r="I646" s="177"/>
    </row>
    <row r="647" spans="8:9" ht="12.75" customHeight="1">
      <c r="H647" s="176"/>
      <c r="I647" s="177"/>
    </row>
    <row r="648" spans="8:9" ht="12.75" customHeight="1">
      <c r="H648" s="176"/>
      <c r="I648" s="177"/>
    </row>
    <row r="649" spans="8:9" ht="12.75" customHeight="1">
      <c r="H649" s="176"/>
      <c r="I649" s="177"/>
    </row>
    <row r="650" spans="8:9" ht="12.75" customHeight="1">
      <c r="H650" s="176"/>
      <c r="I650" s="177"/>
    </row>
    <row r="651" spans="8:9" ht="12.75" customHeight="1">
      <c r="H651" s="176"/>
      <c r="I651" s="177"/>
    </row>
    <row r="652" spans="8:9" ht="12.75" customHeight="1">
      <c r="H652" s="176"/>
      <c r="I652" s="177"/>
    </row>
    <row r="653" spans="8:9" ht="12.75" customHeight="1">
      <c r="H653" s="176"/>
      <c r="I653" s="177"/>
    </row>
    <row r="654" spans="8:9" ht="12.75" customHeight="1">
      <c r="H654" s="176"/>
      <c r="I654" s="177"/>
    </row>
    <row r="655" spans="8:9" ht="12.75" customHeight="1">
      <c r="H655" s="176"/>
      <c r="I655" s="177"/>
    </row>
    <row r="656" spans="8:9" ht="12.75" customHeight="1">
      <c r="H656" s="176"/>
      <c r="I656" s="177"/>
    </row>
    <row r="657" spans="8:9" ht="12.75" customHeight="1">
      <c r="H657" s="176"/>
      <c r="I657" s="177"/>
    </row>
    <row r="658" spans="8:9" ht="12.75" customHeight="1">
      <c r="H658" s="176"/>
      <c r="I658" s="177"/>
    </row>
    <row r="659" spans="8:9" ht="12.75" customHeight="1">
      <c r="H659" s="176"/>
      <c r="I659" s="177"/>
    </row>
    <row r="660" spans="8:9" ht="12.75" customHeight="1">
      <c r="H660" s="176"/>
      <c r="I660" s="177"/>
    </row>
    <row r="661" spans="8:9" ht="12.75" customHeight="1">
      <c r="H661" s="176"/>
      <c r="I661" s="177"/>
    </row>
    <row r="662" spans="8:9" ht="12.75" customHeight="1">
      <c r="H662" s="176"/>
      <c r="I662" s="177"/>
    </row>
    <row r="663" spans="8:9" ht="12.75" customHeight="1">
      <c r="H663" s="176"/>
      <c r="I663" s="177"/>
    </row>
    <row r="664" spans="8:9" ht="12.75" customHeight="1">
      <c r="H664" s="176"/>
      <c r="I664" s="177"/>
    </row>
    <row r="665" spans="8:9" ht="12.75" customHeight="1">
      <c r="H665" s="176"/>
      <c r="I665" s="177"/>
    </row>
    <row r="666" spans="8:9" ht="12.75" customHeight="1">
      <c r="H666" s="176"/>
      <c r="I666" s="177"/>
    </row>
    <row r="667" spans="8:9" ht="12.75" customHeight="1">
      <c r="H667" s="176"/>
      <c r="I667" s="177"/>
    </row>
    <row r="668" spans="8:9" ht="12.75" customHeight="1">
      <c r="H668" s="176"/>
      <c r="I668" s="177"/>
    </row>
    <row r="669" spans="8:9" ht="12.75" customHeight="1">
      <c r="H669" s="176"/>
      <c r="I669" s="177"/>
    </row>
    <row r="670" spans="8:9" ht="12.75" customHeight="1">
      <c r="H670" s="176"/>
      <c r="I670" s="177"/>
    </row>
    <row r="671" spans="8:9" ht="12.75" customHeight="1">
      <c r="H671" s="176"/>
      <c r="I671" s="177"/>
    </row>
    <row r="672" spans="8:9" ht="12.75" customHeight="1">
      <c r="H672" s="176"/>
      <c r="I672" s="177"/>
    </row>
    <row r="673" spans="8:9" ht="12.75" customHeight="1">
      <c r="H673" s="176"/>
      <c r="I673" s="177"/>
    </row>
    <row r="674" spans="8:9" ht="12.75" customHeight="1">
      <c r="H674" s="176"/>
      <c r="I674" s="177"/>
    </row>
    <row r="675" spans="8:9" ht="12.75" customHeight="1">
      <c r="H675" s="176"/>
      <c r="I675" s="177"/>
    </row>
    <row r="676" spans="8:9" ht="12.75" customHeight="1">
      <c r="H676" s="176"/>
      <c r="I676" s="177"/>
    </row>
    <row r="677" spans="8:9" ht="12.75" customHeight="1">
      <c r="H677" s="176"/>
      <c r="I677" s="177"/>
    </row>
    <row r="678" spans="8:9" ht="12.75" customHeight="1">
      <c r="H678" s="176"/>
      <c r="I678" s="177"/>
    </row>
    <row r="679" spans="8:9" ht="12.75" customHeight="1">
      <c r="H679" s="176"/>
      <c r="I679" s="177"/>
    </row>
    <row r="680" spans="8:9" ht="12.75" customHeight="1">
      <c r="H680" s="176"/>
      <c r="I680" s="177"/>
    </row>
    <row r="681" spans="8:9" ht="12.75" customHeight="1">
      <c r="H681" s="176"/>
      <c r="I681" s="177"/>
    </row>
    <row r="682" spans="8:9" ht="12.75" customHeight="1">
      <c r="H682" s="176"/>
      <c r="I682" s="177"/>
    </row>
    <row r="683" spans="8:9" ht="12.75" customHeight="1">
      <c r="H683" s="176"/>
      <c r="I683" s="177"/>
    </row>
    <row r="684" spans="8:9" ht="12.75" customHeight="1">
      <c r="H684" s="176"/>
      <c r="I684" s="177"/>
    </row>
    <row r="685" spans="8:9" ht="12.75" customHeight="1">
      <c r="H685" s="176"/>
      <c r="I685" s="177"/>
    </row>
    <row r="686" spans="8:9" ht="12.75" customHeight="1">
      <c r="H686" s="176"/>
      <c r="I686" s="177"/>
    </row>
    <row r="687" spans="8:9" ht="12.75" customHeight="1">
      <c r="H687" s="176"/>
      <c r="I687" s="177"/>
    </row>
    <row r="688" spans="8:9" ht="12.75" customHeight="1">
      <c r="H688" s="176"/>
      <c r="I688" s="177"/>
    </row>
    <row r="689" spans="8:9" ht="12.75" customHeight="1">
      <c r="H689" s="176"/>
      <c r="I689" s="177"/>
    </row>
    <row r="690" spans="8:9" ht="12.75" customHeight="1">
      <c r="H690" s="176"/>
      <c r="I690" s="177"/>
    </row>
    <row r="691" spans="8:9" ht="12.75" customHeight="1">
      <c r="H691" s="176"/>
      <c r="I691" s="177"/>
    </row>
    <row r="692" spans="8:9" ht="12.75" customHeight="1">
      <c r="H692" s="176"/>
      <c r="I692" s="177"/>
    </row>
    <row r="693" spans="8:9" ht="12.75" customHeight="1">
      <c r="H693" s="176"/>
      <c r="I693" s="177"/>
    </row>
    <row r="694" spans="8:9" ht="12.75" customHeight="1">
      <c r="H694" s="176"/>
      <c r="I694" s="177"/>
    </row>
    <row r="695" spans="8:9" ht="12.75" customHeight="1">
      <c r="H695" s="176"/>
      <c r="I695" s="177"/>
    </row>
    <row r="696" spans="8:9" ht="12.75" customHeight="1">
      <c r="H696" s="176"/>
      <c r="I696" s="177"/>
    </row>
    <row r="697" spans="8:9" ht="12.75" customHeight="1">
      <c r="H697" s="176"/>
      <c r="I697" s="177"/>
    </row>
    <row r="698" spans="8:9" ht="12.75" customHeight="1">
      <c r="H698" s="176"/>
      <c r="I698" s="177"/>
    </row>
    <row r="699" spans="8:9" ht="12.75" customHeight="1">
      <c r="H699" s="176"/>
      <c r="I699" s="177"/>
    </row>
    <row r="700" spans="8:9" ht="12.75" customHeight="1">
      <c r="H700" s="176"/>
      <c r="I700" s="177"/>
    </row>
    <row r="701" spans="8:9" ht="12.75" customHeight="1">
      <c r="H701" s="176"/>
      <c r="I701" s="177"/>
    </row>
    <row r="702" spans="8:9" ht="12.75" customHeight="1">
      <c r="H702" s="176"/>
      <c r="I702" s="177"/>
    </row>
    <row r="703" spans="8:9" ht="12.75" customHeight="1">
      <c r="H703" s="176"/>
      <c r="I703" s="177"/>
    </row>
    <row r="704" spans="8:9" ht="12.75" customHeight="1">
      <c r="H704" s="176"/>
      <c r="I704" s="177"/>
    </row>
    <row r="705" spans="8:9" ht="12.75" customHeight="1">
      <c r="H705" s="176"/>
      <c r="I705" s="177"/>
    </row>
    <row r="706" spans="8:9" ht="12.75" customHeight="1">
      <c r="H706" s="176"/>
      <c r="I706" s="177"/>
    </row>
    <row r="707" spans="8:9" ht="12.75" customHeight="1">
      <c r="H707" s="176"/>
      <c r="I707" s="177"/>
    </row>
    <row r="708" spans="8:9" ht="12.75" customHeight="1">
      <c r="H708" s="176"/>
      <c r="I708" s="177"/>
    </row>
    <row r="709" spans="8:9" ht="12.75" customHeight="1">
      <c r="H709" s="176"/>
      <c r="I709" s="177"/>
    </row>
    <row r="710" spans="8:9" ht="12.75" customHeight="1">
      <c r="H710" s="176"/>
      <c r="I710" s="177"/>
    </row>
    <row r="711" spans="8:9" ht="12.75" customHeight="1">
      <c r="H711" s="176"/>
      <c r="I711" s="177"/>
    </row>
    <row r="712" spans="8:9" ht="12.75" customHeight="1">
      <c r="H712" s="176"/>
      <c r="I712" s="177"/>
    </row>
    <row r="713" spans="8:9" ht="12.75" customHeight="1">
      <c r="H713" s="176"/>
      <c r="I713" s="177"/>
    </row>
    <row r="714" spans="8:9" ht="12.75" customHeight="1">
      <c r="H714" s="176"/>
      <c r="I714" s="177"/>
    </row>
    <row r="715" spans="8:9" ht="12.75" customHeight="1">
      <c r="H715" s="176"/>
      <c r="I715" s="177"/>
    </row>
    <row r="716" spans="8:9" ht="12.75" customHeight="1">
      <c r="H716" s="176"/>
      <c r="I716" s="177"/>
    </row>
    <row r="717" spans="8:9" ht="12.75" customHeight="1">
      <c r="H717" s="176"/>
      <c r="I717" s="177"/>
    </row>
    <row r="718" spans="8:9" ht="12.75" customHeight="1">
      <c r="H718" s="176"/>
      <c r="I718" s="177"/>
    </row>
    <row r="719" spans="8:9" ht="12.75" customHeight="1">
      <c r="H719" s="176"/>
      <c r="I719" s="177"/>
    </row>
    <row r="720" spans="8:9" ht="12.75" customHeight="1">
      <c r="H720" s="176"/>
      <c r="I720" s="177"/>
    </row>
    <row r="721" spans="8:9" ht="12.75" customHeight="1">
      <c r="H721" s="176"/>
      <c r="I721" s="177"/>
    </row>
    <row r="722" spans="8:9" ht="12.75" customHeight="1">
      <c r="H722" s="176"/>
      <c r="I722" s="177"/>
    </row>
    <row r="723" spans="8:9" ht="12.75" customHeight="1">
      <c r="H723" s="176"/>
      <c r="I723" s="177"/>
    </row>
    <row r="724" spans="8:9" ht="12.75" customHeight="1">
      <c r="H724" s="176"/>
      <c r="I724" s="177"/>
    </row>
    <row r="725" spans="8:9" ht="12.75" customHeight="1">
      <c r="H725" s="176"/>
      <c r="I725" s="177"/>
    </row>
    <row r="726" spans="8:9" ht="12.75" customHeight="1">
      <c r="H726" s="176"/>
      <c r="I726" s="177"/>
    </row>
    <row r="727" spans="8:9" ht="12.75" customHeight="1">
      <c r="H727" s="176"/>
      <c r="I727" s="177"/>
    </row>
    <row r="728" spans="8:9" ht="12.75" customHeight="1">
      <c r="H728" s="176"/>
      <c r="I728" s="177"/>
    </row>
    <row r="729" spans="8:9" ht="12.75" customHeight="1">
      <c r="H729" s="176"/>
      <c r="I729" s="177"/>
    </row>
    <row r="730" spans="8:9" ht="12.75" customHeight="1">
      <c r="H730" s="176"/>
      <c r="I730" s="177"/>
    </row>
    <row r="731" spans="8:9" ht="12.75" customHeight="1">
      <c r="H731" s="176"/>
      <c r="I731" s="177"/>
    </row>
    <row r="732" spans="8:9" ht="12.75" customHeight="1">
      <c r="H732" s="176"/>
      <c r="I732" s="177"/>
    </row>
    <row r="733" spans="8:9" ht="12.75" customHeight="1">
      <c r="H733" s="176"/>
      <c r="I733" s="177"/>
    </row>
    <row r="734" spans="8:9" ht="12.75" customHeight="1">
      <c r="H734" s="176"/>
      <c r="I734" s="177"/>
    </row>
    <row r="735" spans="8:9" ht="12.75" customHeight="1">
      <c r="H735" s="176"/>
      <c r="I735" s="177"/>
    </row>
    <row r="736" spans="8:9" ht="12.75" customHeight="1">
      <c r="H736" s="176"/>
      <c r="I736" s="177"/>
    </row>
    <row r="737" spans="8:9" ht="12.75" customHeight="1">
      <c r="H737" s="176"/>
      <c r="I737" s="177"/>
    </row>
    <row r="738" spans="8:9" ht="12.75" customHeight="1">
      <c r="H738" s="176"/>
      <c r="I738" s="177"/>
    </row>
    <row r="739" spans="8:9" ht="12.75" customHeight="1">
      <c r="H739" s="176"/>
      <c r="I739" s="177"/>
    </row>
    <row r="740" spans="8:9" ht="12.75" customHeight="1">
      <c r="H740" s="176"/>
      <c r="I740" s="177"/>
    </row>
    <row r="741" spans="8:9" ht="12.75" customHeight="1">
      <c r="H741" s="176"/>
      <c r="I741" s="177"/>
    </row>
    <row r="742" spans="8:9" ht="12.75" customHeight="1">
      <c r="H742" s="176"/>
      <c r="I742" s="177"/>
    </row>
    <row r="743" spans="8:9" ht="12.75" customHeight="1">
      <c r="H743" s="176"/>
      <c r="I743" s="177"/>
    </row>
    <row r="744" spans="8:9" ht="12.75" customHeight="1">
      <c r="H744" s="176"/>
      <c r="I744" s="177"/>
    </row>
    <row r="745" spans="8:9" ht="12.75" customHeight="1">
      <c r="H745" s="176"/>
      <c r="I745" s="177"/>
    </row>
    <row r="746" spans="8:9" ht="12.75" customHeight="1">
      <c r="H746" s="176"/>
      <c r="I746" s="177"/>
    </row>
    <row r="747" spans="8:9" ht="12.75" customHeight="1">
      <c r="H747" s="176"/>
      <c r="I747" s="177"/>
    </row>
    <row r="748" spans="8:9" ht="12.75" customHeight="1">
      <c r="H748" s="176"/>
      <c r="I748" s="177"/>
    </row>
    <row r="749" spans="8:9" ht="12.75" customHeight="1">
      <c r="H749" s="176"/>
      <c r="I749" s="177"/>
    </row>
    <row r="750" spans="8:9" ht="12.75" customHeight="1">
      <c r="H750" s="176"/>
      <c r="I750" s="177"/>
    </row>
    <row r="751" spans="8:9" ht="12.75" customHeight="1">
      <c r="H751" s="176"/>
      <c r="I751" s="177"/>
    </row>
    <row r="752" spans="8:9" ht="12.75" customHeight="1">
      <c r="H752" s="176"/>
      <c r="I752" s="177"/>
    </row>
    <row r="753" spans="8:9" ht="12.75" customHeight="1">
      <c r="H753" s="176"/>
      <c r="I753" s="177"/>
    </row>
    <row r="754" spans="8:9" ht="12.75" customHeight="1">
      <c r="H754" s="176"/>
      <c r="I754" s="177"/>
    </row>
    <row r="755" spans="8:9" ht="12.75" customHeight="1">
      <c r="H755" s="176"/>
      <c r="I755" s="177"/>
    </row>
    <row r="756" spans="8:9" ht="12.75" customHeight="1">
      <c r="H756" s="176"/>
      <c r="I756" s="177"/>
    </row>
    <row r="757" spans="8:9" ht="12.75" customHeight="1">
      <c r="H757" s="176"/>
      <c r="I757" s="177"/>
    </row>
    <row r="758" spans="8:9" ht="12.75" customHeight="1">
      <c r="H758" s="176"/>
      <c r="I758" s="177"/>
    </row>
    <row r="759" spans="8:9" ht="12.75" customHeight="1">
      <c r="H759" s="176"/>
      <c r="I759" s="177"/>
    </row>
    <row r="760" spans="8:9" ht="12.75" customHeight="1">
      <c r="H760" s="176"/>
      <c r="I760" s="177"/>
    </row>
    <row r="761" spans="8:9" ht="12.75" customHeight="1">
      <c r="H761" s="176"/>
      <c r="I761" s="177"/>
    </row>
    <row r="762" spans="8:9" ht="12.75" customHeight="1">
      <c r="H762" s="176"/>
      <c r="I762" s="177"/>
    </row>
    <row r="763" spans="8:9" ht="12.75" customHeight="1">
      <c r="H763" s="176"/>
      <c r="I763" s="177"/>
    </row>
    <row r="764" spans="8:9" ht="12.75" customHeight="1">
      <c r="H764" s="176"/>
      <c r="I764" s="177"/>
    </row>
    <row r="765" spans="8:9" ht="12.75" customHeight="1">
      <c r="H765" s="176"/>
      <c r="I765" s="177"/>
    </row>
    <row r="766" spans="8:9" ht="12.75" customHeight="1">
      <c r="H766" s="176"/>
      <c r="I766" s="177"/>
    </row>
    <row r="767" spans="8:9" ht="12.75" customHeight="1">
      <c r="H767" s="176"/>
      <c r="I767" s="177"/>
    </row>
    <row r="768" spans="8:9" ht="12.75" customHeight="1">
      <c r="H768" s="176"/>
      <c r="I768" s="177"/>
    </row>
    <row r="769" spans="8:9" ht="12.75" customHeight="1">
      <c r="H769" s="176"/>
      <c r="I769" s="177"/>
    </row>
    <row r="770" spans="8:9" ht="12.75" customHeight="1">
      <c r="H770" s="176"/>
      <c r="I770" s="177"/>
    </row>
    <row r="771" spans="8:9" ht="12.75" customHeight="1">
      <c r="H771" s="176"/>
      <c r="I771" s="177"/>
    </row>
    <row r="772" spans="8:9" ht="12.75" customHeight="1">
      <c r="H772" s="176"/>
      <c r="I772" s="177"/>
    </row>
    <row r="773" spans="8:9" ht="12.75" customHeight="1">
      <c r="H773" s="176"/>
      <c r="I773" s="177"/>
    </row>
    <row r="774" spans="8:9" ht="12.75" customHeight="1">
      <c r="H774" s="176"/>
      <c r="I774" s="177"/>
    </row>
    <row r="775" spans="8:9" ht="12.75" customHeight="1">
      <c r="H775" s="176"/>
      <c r="I775" s="177"/>
    </row>
    <row r="776" spans="8:9" ht="12.75" customHeight="1">
      <c r="H776" s="176"/>
      <c r="I776" s="177"/>
    </row>
    <row r="777" spans="8:9" ht="12.75" customHeight="1">
      <c r="H777" s="176"/>
      <c r="I777" s="177"/>
    </row>
    <row r="778" spans="8:9" ht="12.75" customHeight="1">
      <c r="H778" s="176"/>
      <c r="I778" s="177"/>
    </row>
    <row r="779" spans="8:9" ht="12.75" customHeight="1">
      <c r="H779" s="176"/>
      <c r="I779" s="177"/>
    </row>
    <row r="780" spans="8:9" ht="12.75" customHeight="1">
      <c r="H780" s="176"/>
      <c r="I780" s="177"/>
    </row>
    <row r="781" spans="8:9" ht="12.75" customHeight="1">
      <c r="H781" s="176"/>
      <c r="I781" s="177"/>
    </row>
    <row r="782" spans="8:9" ht="12.75" customHeight="1">
      <c r="H782" s="176"/>
      <c r="I782" s="177"/>
    </row>
    <row r="783" spans="8:9" ht="12.75" customHeight="1">
      <c r="H783" s="176"/>
      <c r="I783" s="177"/>
    </row>
    <row r="784" spans="8:9" ht="12.75" customHeight="1">
      <c r="H784" s="176"/>
      <c r="I784" s="177"/>
    </row>
    <row r="785" spans="8:9" ht="12.75" customHeight="1">
      <c r="H785" s="176"/>
      <c r="I785" s="177"/>
    </row>
    <row r="786" spans="8:9" ht="12.75" customHeight="1">
      <c r="H786" s="176"/>
      <c r="I786" s="177"/>
    </row>
    <row r="787" spans="8:9" ht="12.75" customHeight="1">
      <c r="H787" s="176"/>
      <c r="I787" s="177"/>
    </row>
    <row r="788" spans="8:9" ht="12.75" customHeight="1">
      <c r="H788" s="176"/>
      <c r="I788" s="177"/>
    </row>
    <row r="789" spans="8:9" ht="12.75" customHeight="1">
      <c r="H789" s="176"/>
      <c r="I789" s="177"/>
    </row>
    <row r="790" spans="8:9" ht="12.75" customHeight="1">
      <c r="H790" s="176"/>
      <c r="I790" s="177"/>
    </row>
    <row r="791" spans="8:9" ht="12.75" customHeight="1">
      <c r="H791" s="176"/>
      <c r="I791" s="177"/>
    </row>
    <row r="792" spans="8:9" ht="12.75" customHeight="1">
      <c r="H792" s="176"/>
      <c r="I792" s="177"/>
    </row>
    <row r="793" spans="8:9" ht="12.75" customHeight="1">
      <c r="H793" s="176"/>
      <c r="I793" s="177"/>
    </row>
    <row r="794" spans="8:9" ht="12.75" customHeight="1">
      <c r="H794" s="176"/>
      <c r="I794" s="177"/>
    </row>
    <row r="795" spans="8:9" ht="12.75" customHeight="1">
      <c r="H795" s="176"/>
      <c r="I795" s="177"/>
    </row>
    <row r="796" spans="8:9" ht="12.75" customHeight="1">
      <c r="H796" s="176"/>
      <c r="I796" s="177"/>
    </row>
    <row r="797" spans="8:9" ht="12.75" customHeight="1">
      <c r="H797" s="176"/>
      <c r="I797" s="177"/>
    </row>
    <row r="798" spans="8:9" ht="12.75" customHeight="1">
      <c r="H798" s="176"/>
      <c r="I798" s="177"/>
    </row>
    <row r="799" spans="8:9" ht="12.75" customHeight="1">
      <c r="H799" s="176"/>
      <c r="I799" s="177"/>
    </row>
    <row r="800" spans="8:9" ht="12.75" customHeight="1">
      <c r="H800" s="176"/>
      <c r="I800" s="177"/>
    </row>
    <row r="801" spans="8:9" ht="12.75" customHeight="1">
      <c r="H801" s="176"/>
      <c r="I801" s="177"/>
    </row>
    <row r="802" spans="8:9" ht="12.75" customHeight="1">
      <c r="H802" s="176"/>
      <c r="I802" s="177"/>
    </row>
    <row r="803" spans="8:9" ht="12.75" customHeight="1">
      <c r="H803" s="176"/>
      <c r="I803" s="177"/>
    </row>
    <row r="804" spans="8:9" ht="12.75" customHeight="1">
      <c r="H804" s="176"/>
      <c r="I804" s="177"/>
    </row>
    <row r="805" spans="8:9" ht="12.75" customHeight="1">
      <c r="H805" s="176"/>
      <c r="I805" s="177"/>
    </row>
    <row r="806" spans="8:9" ht="12.75" customHeight="1">
      <c r="H806" s="176"/>
      <c r="I806" s="177"/>
    </row>
    <row r="807" spans="8:9" ht="12.75" customHeight="1">
      <c r="H807" s="176"/>
      <c r="I807" s="177"/>
    </row>
    <row r="808" spans="8:9" ht="12.75" customHeight="1">
      <c r="H808" s="176"/>
      <c r="I808" s="177"/>
    </row>
    <row r="809" spans="8:9" ht="12.75" customHeight="1">
      <c r="H809" s="176"/>
      <c r="I809" s="177"/>
    </row>
    <row r="810" spans="8:9" ht="12.75" customHeight="1">
      <c r="H810" s="176"/>
      <c r="I810" s="177"/>
    </row>
    <row r="811" spans="8:9" ht="12.75" customHeight="1">
      <c r="H811" s="176"/>
      <c r="I811" s="177"/>
    </row>
    <row r="812" spans="8:9" ht="12.75" customHeight="1">
      <c r="H812" s="176"/>
      <c r="I812" s="177"/>
    </row>
    <row r="813" spans="8:9" ht="12.75" customHeight="1">
      <c r="H813" s="176"/>
      <c r="I813" s="177"/>
    </row>
    <row r="814" spans="8:9" ht="12.75" customHeight="1">
      <c r="H814" s="176"/>
      <c r="I814" s="177"/>
    </row>
    <row r="815" spans="8:9" ht="12.75" customHeight="1">
      <c r="H815" s="176"/>
      <c r="I815" s="177"/>
    </row>
    <row r="816" spans="8:9" ht="12.75" customHeight="1">
      <c r="H816" s="176"/>
      <c r="I816" s="177"/>
    </row>
    <row r="817" spans="8:9" ht="12.75" customHeight="1">
      <c r="H817" s="176"/>
      <c r="I817" s="177"/>
    </row>
    <row r="818" spans="8:9" ht="12.75" customHeight="1">
      <c r="H818" s="176"/>
      <c r="I818" s="177"/>
    </row>
    <row r="819" spans="8:9" ht="12.75" customHeight="1">
      <c r="H819" s="176"/>
      <c r="I819" s="177"/>
    </row>
    <row r="820" spans="8:9" ht="12.75" customHeight="1">
      <c r="H820" s="176"/>
      <c r="I820" s="177"/>
    </row>
    <row r="821" spans="8:9" ht="12.75" customHeight="1">
      <c r="H821" s="176"/>
      <c r="I821" s="177"/>
    </row>
    <row r="822" spans="8:9" ht="12.75" customHeight="1">
      <c r="H822" s="176"/>
      <c r="I822" s="177"/>
    </row>
    <row r="823" spans="8:9" ht="12.75" customHeight="1">
      <c r="H823" s="176"/>
      <c r="I823" s="177"/>
    </row>
    <row r="824" spans="8:9" ht="12.75" customHeight="1">
      <c r="H824" s="176"/>
      <c r="I824" s="177"/>
    </row>
    <row r="825" spans="8:9" ht="12.75" customHeight="1">
      <c r="H825" s="176"/>
      <c r="I825" s="177"/>
    </row>
    <row r="826" spans="8:9" ht="12.75" customHeight="1">
      <c r="H826" s="176"/>
      <c r="I826" s="177"/>
    </row>
    <row r="827" spans="8:9" ht="12.75" customHeight="1">
      <c r="H827" s="176"/>
      <c r="I827" s="177"/>
    </row>
    <row r="828" spans="8:9" ht="12.75" customHeight="1">
      <c r="H828" s="176"/>
      <c r="I828" s="177"/>
    </row>
    <row r="829" spans="8:9" ht="12.75" customHeight="1">
      <c r="H829" s="176"/>
      <c r="I829" s="177"/>
    </row>
    <row r="830" spans="8:9" ht="12.75" customHeight="1">
      <c r="H830" s="176"/>
      <c r="I830" s="177"/>
    </row>
    <row r="831" spans="8:9" ht="12.75" customHeight="1">
      <c r="H831" s="176"/>
      <c r="I831" s="177"/>
    </row>
    <row r="832" spans="8:9" ht="12.75" customHeight="1">
      <c r="H832" s="176"/>
      <c r="I832" s="177"/>
    </row>
    <row r="833" spans="8:9" ht="12.75" customHeight="1">
      <c r="H833" s="176"/>
      <c r="I833" s="177"/>
    </row>
    <row r="834" spans="8:9" ht="12.75" customHeight="1">
      <c r="H834" s="176"/>
      <c r="I834" s="177"/>
    </row>
    <row r="835" spans="8:9" ht="12.75" customHeight="1">
      <c r="H835" s="176"/>
      <c r="I835" s="177"/>
    </row>
    <row r="836" spans="8:9" ht="12.75" customHeight="1">
      <c r="H836" s="176"/>
      <c r="I836" s="177"/>
    </row>
    <row r="837" spans="8:9" ht="12.75" customHeight="1">
      <c r="H837" s="176"/>
      <c r="I837" s="177"/>
    </row>
    <row r="838" spans="8:9" ht="12.75" customHeight="1">
      <c r="H838" s="176"/>
      <c r="I838" s="177"/>
    </row>
    <row r="839" spans="8:9" ht="12.75" customHeight="1">
      <c r="H839" s="176"/>
      <c r="I839" s="177"/>
    </row>
    <row r="840" spans="8:9" ht="12.75" customHeight="1">
      <c r="H840" s="176"/>
      <c r="I840" s="177"/>
    </row>
    <row r="841" spans="8:9" ht="12.75" customHeight="1">
      <c r="H841" s="176"/>
      <c r="I841" s="177"/>
    </row>
    <row r="842" spans="8:9" ht="12.75" customHeight="1">
      <c r="H842" s="176"/>
      <c r="I842" s="177"/>
    </row>
    <row r="843" spans="8:9" ht="12.75" customHeight="1">
      <c r="H843" s="176"/>
      <c r="I843" s="177"/>
    </row>
    <row r="844" spans="8:9" ht="12.75" customHeight="1">
      <c r="H844" s="176"/>
      <c r="I844" s="177"/>
    </row>
    <row r="845" spans="8:9" ht="12.75" customHeight="1">
      <c r="H845" s="176"/>
      <c r="I845" s="177"/>
    </row>
    <row r="846" spans="8:9" ht="12.75" customHeight="1">
      <c r="H846" s="176"/>
      <c r="I846" s="177"/>
    </row>
    <row r="847" spans="8:9" ht="12.75" customHeight="1">
      <c r="H847" s="176"/>
      <c r="I847" s="177"/>
    </row>
    <row r="848" spans="8:9" ht="12.75" customHeight="1">
      <c r="H848" s="176"/>
      <c r="I848" s="177"/>
    </row>
    <row r="849" spans="8:9" ht="12.75" customHeight="1">
      <c r="H849" s="176"/>
      <c r="I849" s="177"/>
    </row>
    <row r="850" spans="8:9" ht="12.75" customHeight="1">
      <c r="H850" s="176"/>
      <c r="I850" s="177"/>
    </row>
    <row r="851" spans="8:9" ht="12.75" customHeight="1">
      <c r="H851" s="176"/>
      <c r="I851" s="177"/>
    </row>
    <row r="852" spans="8:9" ht="12.75" customHeight="1">
      <c r="H852" s="176"/>
      <c r="I852" s="177"/>
    </row>
    <row r="853" spans="8:9" ht="12.75" customHeight="1">
      <c r="H853" s="176"/>
      <c r="I853" s="177"/>
    </row>
    <row r="854" spans="8:9" ht="12.75" customHeight="1">
      <c r="H854" s="176"/>
      <c r="I854" s="177"/>
    </row>
    <row r="855" spans="8:9" ht="12.75" customHeight="1">
      <c r="H855" s="176"/>
      <c r="I855" s="177"/>
    </row>
    <row r="856" spans="8:9" ht="12.75" customHeight="1">
      <c r="H856" s="176"/>
      <c r="I856" s="177"/>
    </row>
    <row r="857" spans="8:9" ht="12.75" customHeight="1">
      <c r="H857" s="176"/>
      <c r="I857" s="177"/>
    </row>
    <row r="858" spans="8:9" ht="12.75" customHeight="1">
      <c r="H858" s="176"/>
      <c r="I858" s="177"/>
    </row>
    <row r="859" spans="8:9" ht="12.75" customHeight="1">
      <c r="H859" s="176"/>
      <c r="I859" s="177"/>
    </row>
    <row r="860" spans="8:9" ht="12.75" customHeight="1">
      <c r="H860" s="176"/>
      <c r="I860" s="177"/>
    </row>
    <row r="861" spans="8:9" ht="12.75" customHeight="1">
      <c r="H861" s="176"/>
      <c r="I861" s="177"/>
    </row>
    <row r="862" spans="8:9" ht="12.75" customHeight="1">
      <c r="H862" s="176"/>
      <c r="I862" s="177"/>
    </row>
    <row r="863" spans="8:9" ht="12.75" customHeight="1">
      <c r="H863" s="176"/>
      <c r="I863" s="177"/>
    </row>
    <row r="864" spans="8:9" ht="12.75" customHeight="1">
      <c r="H864" s="176"/>
      <c r="I864" s="177"/>
    </row>
    <row r="865" spans="8:9" ht="12.75" customHeight="1">
      <c r="H865" s="176"/>
      <c r="I865" s="177"/>
    </row>
    <row r="866" spans="8:9" ht="12.75" customHeight="1">
      <c r="H866" s="176"/>
      <c r="I866" s="177"/>
    </row>
    <row r="867" spans="8:9" ht="12.75" customHeight="1">
      <c r="H867" s="176"/>
      <c r="I867" s="177"/>
    </row>
    <row r="868" spans="8:9" ht="12.75" customHeight="1">
      <c r="H868" s="176"/>
      <c r="I868" s="177"/>
    </row>
    <row r="869" spans="8:9" ht="12.75" customHeight="1">
      <c r="H869" s="176"/>
      <c r="I869" s="177"/>
    </row>
    <row r="870" spans="8:9" ht="12.75" customHeight="1">
      <c r="H870" s="176"/>
      <c r="I870" s="177"/>
    </row>
    <row r="871" spans="8:9" ht="12.75" customHeight="1">
      <c r="H871" s="176"/>
      <c r="I871" s="177"/>
    </row>
    <row r="872" spans="8:9" ht="12.75" customHeight="1">
      <c r="H872" s="176"/>
      <c r="I872" s="177"/>
    </row>
    <row r="873" spans="8:9" ht="12.75" customHeight="1">
      <c r="H873" s="176"/>
      <c r="I873" s="177"/>
    </row>
    <row r="874" spans="8:9" ht="12.75" customHeight="1">
      <c r="H874" s="176"/>
      <c r="I874" s="177"/>
    </row>
    <row r="875" spans="8:9" ht="12.75" customHeight="1">
      <c r="H875" s="176"/>
      <c r="I875" s="177"/>
    </row>
    <row r="876" spans="8:9" ht="12.75" customHeight="1">
      <c r="H876" s="176"/>
      <c r="I876" s="177"/>
    </row>
    <row r="877" spans="8:9" ht="12.75" customHeight="1">
      <c r="H877" s="176"/>
      <c r="I877" s="177"/>
    </row>
    <row r="878" spans="8:9" ht="12.75" customHeight="1">
      <c r="H878" s="176"/>
      <c r="I878" s="177"/>
    </row>
    <row r="879" spans="8:9" ht="12.75" customHeight="1">
      <c r="H879" s="176"/>
      <c r="I879" s="177"/>
    </row>
    <row r="880" spans="8:9" ht="12.75" customHeight="1">
      <c r="H880" s="176"/>
      <c r="I880" s="177"/>
    </row>
    <row r="881" spans="8:9" ht="12.75" customHeight="1">
      <c r="H881" s="176"/>
      <c r="I881" s="177"/>
    </row>
    <row r="882" spans="8:9" ht="12.75" customHeight="1">
      <c r="H882" s="176"/>
      <c r="I882" s="177"/>
    </row>
    <row r="883" spans="8:9" ht="12.75" customHeight="1">
      <c r="H883" s="176"/>
      <c r="I883" s="177"/>
    </row>
    <row r="884" spans="8:9" ht="12.75" customHeight="1">
      <c r="H884" s="176"/>
      <c r="I884" s="177"/>
    </row>
    <row r="885" spans="8:9" ht="12.75" customHeight="1">
      <c r="H885" s="176"/>
      <c r="I885" s="177"/>
    </row>
    <row r="886" spans="8:9" ht="12.75" customHeight="1">
      <c r="H886" s="176"/>
      <c r="I886" s="177"/>
    </row>
    <row r="887" spans="8:9" ht="12.75" customHeight="1">
      <c r="H887" s="176"/>
      <c r="I887" s="177"/>
    </row>
    <row r="888" spans="8:9" ht="12.75" customHeight="1">
      <c r="H888" s="176"/>
      <c r="I888" s="177"/>
    </row>
    <row r="889" spans="8:9" ht="12.75" customHeight="1">
      <c r="H889" s="176"/>
      <c r="I889" s="177"/>
    </row>
    <row r="890" spans="8:9" ht="12.75" customHeight="1">
      <c r="H890" s="176"/>
      <c r="I890" s="177"/>
    </row>
    <row r="891" spans="8:9" ht="12.75" customHeight="1">
      <c r="H891" s="176"/>
      <c r="I891" s="177"/>
    </row>
    <row r="892" spans="8:9" ht="12.75" customHeight="1">
      <c r="H892" s="176"/>
      <c r="I892" s="177"/>
    </row>
    <row r="893" spans="8:9" ht="12.75" customHeight="1">
      <c r="H893" s="176"/>
      <c r="I893" s="177"/>
    </row>
    <row r="894" spans="8:9" ht="12.75" customHeight="1">
      <c r="H894" s="176"/>
      <c r="I894" s="177"/>
    </row>
    <row r="895" spans="8:9" ht="12.75" customHeight="1">
      <c r="H895" s="176"/>
      <c r="I895" s="177"/>
    </row>
    <row r="896" spans="8:9" ht="12.75" customHeight="1">
      <c r="H896" s="176"/>
      <c r="I896" s="177"/>
    </row>
    <row r="897" spans="8:9" ht="12.75" customHeight="1">
      <c r="H897" s="176"/>
      <c r="I897" s="177"/>
    </row>
    <row r="898" spans="8:9" ht="12.75" customHeight="1">
      <c r="H898" s="176"/>
      <c r="I898" s="177"/>
    </row>
    <row r="899" spans="8:9" ht="12.75" customHeight="1">
      <c r="H899" s="176"/>
      <c r="I899" s="177"/>
    </row>
    <row r="900" spans="8:9" ht="12.75" customHeight="1">
      <c r="H900" s="176"/>
      <c r="I900" s="177"/>
    </row>
    <row r="901" spans="8:9" ht="12.75" customHeight="1">
      <c r="H901" s="176"/>
      <c r="I901" s="177"/>
    </row>
    <row r="902" spans="8:9" ht="12.75" customHeight="1">
      <c r="H902" s="176"/>
      <c r="I902" s="177"/>
    </row>
    <row r="903" spans="8:9" ht="12.75" customHeight="1">
      <c r="H903" s="176"/>
      <c r="I903" s="177"/>
    </row>
    <row r="904" spans="8:9" ht="12.75" customHeight="1">
      <c r="H904" s="176"/>
      <c r="I904" s="177"/>
    </row>
    <row r="905" spans="8:9" ht="12.75" customHeight="1">
      <c r="H905" s="176"/>
      <c r="I905" s="177"/>
    </row>
    <row r="906" spans="8:9" ht="12.75" customHeight="1">
      <c r="H906" s="176"/>
      <c r="I906" s="177"/>
    </row>
    <row r="907" spans="8:9" ht="12.75" customHeight="1">
      <c r="H907" s="176"/>
      <c r="I907" s="177"/>
    </row>
    <row r="908" spans="8:9" ht="12.75" customHeight="1">
      <c r="H908" s="176"/>
      <c r="I908" s="177"/>
    </row>
    <row r="909" spans="8:9" ht="12.75" customHeight="1">
      <c r="H909" s="176"/>
      <c r="I909" s="177"/>
    </row>
    <row r="910" spans="8:9" ht="12.75" customHeight="1">
      <c r="H910" s="176"/>
      <c r="I910" s="177"/>
    </row>
    <row r="911" spans="8:9" ht="12.75" customHeight="1">
      <c r="H911" s="176"/>
      <c r="I911" s="177"/>
    </row>
    <row r="912" spans="8:9" ht="12.75" customHeight="1">
      <c r="H912" s="176"/>
      <c r="I912" s="177"/>
    </row>
    <row r="913" spans="8:9" ht="12.75" customHeight="1">
      <c r="H913" s="176"/>
      <c r="I913" s="177"/>
    </row>
    <row r="914" spans="8:9" ht="12.75" customHeight="1">
      <c r="H914" s="176"/>
      <c r="I914" s="177"/>
    </row>
    <row r="915" spans="8:9" ht="12.75" customHeight="1">
      <c r="H915" s="176"/>
      <c r="I915" s="177"/>
    </row>
    <row r="916" spans="8:9" ht="12.75" customHeight="1">
      <c r="H916" s="176"/>
      <c r="I916" s="177"/>
    </row>
    <row r="917" spans="8:9" ht="12.75" customHeight="1">
      <c r="H917" s="176"/>
      <c r="I917" s="177"/>
    </row>
    <row r="918" spans="8:9" ht="12.75" customHeight="1">
      <c r="H918" s="176"/>
      <c r="I918" s="177"/>
    </row>
    <row r="919" spans="8:9" ht="12.75" customHeight="1">
      <c r="H919" s="176"/>
      <c r="I919" s="177"/>
    </row>
    <row r="920" spans="8:9" ht="12.75" customHeight="1">
      <c r="H920" s="176"/>
      <c r="I920" s="177"/>
    </row>
    <row r="921" spans="8:9" ht="12.75" customHeight="1">
      <c r="H921" s="176"/>
      <c r="I921" s="177"/>
    </row>
    <row r="922" spans="8:9" ht="12.75" customHeight="1">
      <c r="H922" s="176"/>
      <c r="I922" s="177"/>
    </row>
    <row r="923" spans="8:9" ht="12.75" customHeight="1">
      <c r="H923" s="176"/>
      <c r="I923" s="177"/>
    </row>
    <row r="924" spans="8:9" ht="12.75" customHeight="1">
      <c r="H924" s="176"/>
      <c r="I924" s="177"/>
    </row>
    <row r="925" spans="8:9" ht="12.75" customHeight="1">
      <c r="H925" s="176"/>
      <c r="I925" s="177"/>
    </row>
    <row r="926" spans="8:9" ht="12.75" customHeight="1">
      <c r="H926" s="176"/>
      <c r="I926" s="177"/>
    </row>
    <row r="927" spans="8:9" ht="12.75" customHeight="1">
      <c r="H927" s="176"/>
      <c r="I927" s="177"/>
    </row>
    <row r="928" spans="8:9" ht="12.75" customHeight="1">
      <c r="H928" s="176"/>
      <c r="I928" s="177"/>
    </row>
    <row r="929" spans="8:9" ht="12.75" customHeight="1">
      <c r="H929" s="176"/>
      <c r="I929" s="177"/>
    </row>
    <row r="930" spans="8:9" ht="12.75" customHeight="1">
      <c r="H930" s="176"/>
      <c r="I930" s="177"/>
    </row>
    <row r="931" spans="8:9" ht="12.75" customHeight="1">
      <c r="H931" s="176"/>
      <c r="I931" s="177"/>
    </row>
    <row r="932" spans="8:9" ht="12.75" customHeight="1">
      <c r="H932" s="176"/>
      <c r="I932" s="177"/>
    </row>
    <row r="933" spans="8:9" ht="12.75" customHeight="1">
      <c r="H933" s="176"/>
      <c r="I933" s="177"/>
    </row>
    <row r="934" spans="8:9" ht="12.75" customHeight="1">
      <c r="H934" s="176"/>
      <c r="I934" s="177"/>
    </row>
    <row r="935" spans="8:9" ht="12.75" customHeight="1">
      <c r="H935" s="176"/>
      <c r="I935" s="177"/>
    </row>
    <row r="936" spans="8:9" ht="12.75" customHeight="1">
      <c r="H936" s="176"/>
      <c r="I936" s="177"/>
    </row>
    <row r="937" spans="8:9" ht="12.75" customHeight="1">
      <c r="H937" s="176"/>
      <c r="I937" s="177"/>
    </row>
    <row r="938" spans="8:9" ht="12.75" customHeight="1">
      <c r="H938" s="176"/>
      <c r="I938" s="177"/>
    </row>
    <row r="939" spans="8:9" ht="12.75" customHeight="1">
      <c r="H939" s="176"/>
      <c r="I939" s="177"/>
    </row>
    <row r="940" spans="8:9" ht="12.75" customHeight="1">
      <c r="H940" s="176"/>
      <c r="I940" s="177"/>
    </row>
    <row r="941" spans="8:9" ht="12.75" customHeight="1">
      <c r="H941" s="176"/>
      <c r="I941" s="177"/>
    </row>
    <row r="942" spans="8:9" ht="12.75" customHeight="1">
      <c r="H942" s="176"/>
      <c r="I942" s="177"/>
    </row>
    <row r="943" spans="8:9" ht="12.75" customHeight="1">
      <c r="H943" s="176"/>
      <c r="I943" s="177"/>
    </row>
    <row r="944" spans="8:9" ht="12.75" customHeight="1">
      <c r="H944" s="176"/>
      <c r="I944" s="177"/>
    </row>
    <row r="945" spans="8:9" ht="12.75" customHeight="1">
      <c r="H945" s="176"/>
      <c r="I945" s="177"/>
    </row>
    <row r="946" spans="8:9" ht="12.75" customHeight="1">
      <c r="H946" s="176"/>
      <c r="I946" s="177"/>
    </row>
    <row r="947" spans="8:9" ht="12.75" customHeight="1">
      <c r="H947" s="176"/>
      <c r="I947" s="177"/>
    </row>
    <row r="948" spans="8:9" ht="12.75" customHeight="1">
      <c r="H948" s="176"/>
      <c r="I948" s="177"/>
    </row>
    <row r="949" spans="8:9" ht="12.75" customHeight="1">
      <c r="H949" s="176"/>
      <c r="I949" s="177"/>
    </row>
    <row r="950" spans="8:9" ht="12.75" customHeight="1">
      <c r="H950" s="176"/>
      <c r="I950" s="177"/>
    </row>
    <row r="951" spans="8:9" ht="12.75" customHeight="1">
      <c r="H951" s="176"/>
      <c r="I951" s="177"/>
    </row>
    <row r="952" spans="8:9" ht="12.75" customHeight="1">
      <c r="H952" s="176"/>
      <c r="I952" s="177"/>
    </row>
    <row r="953" spans="8:9" ht="12.75" customHeight="1">
      <c r="H953" s="176"/>
      <c r="I953" s="177"/>
    </row>
    <row r="954" spans="8:9" ht="12.75" customHeight="1">
      <c r="H954" s="176"/>
      <c r="I954" s="177"/>
    </row>
    <row r="955" spans="8:9" ht="12.75" customHeight="1">
      <c r="H955" s="176"/>
      <c r="I955" s="177"/>
    </row>
    <row r="956" spans="8:9" ht="12.75" customHeight="1">
      <c r="H956" s="176"/>
      <c r="I956" s="177"/>
    </row>
    <row r="957" spans="8:9" ht="12.75" customHeight="1">
      <c r="H957" s="176"/>
      <c r="I957" s="177"/>
    </row>
    <row r="958" spans="8:9" ht="12.75" customHeight="1">
      <c r="H958" s="176"/>
      <c r="I958" s="177"/>
    </row>
    <row r="959" spans="8:9" ht="12.75" customHeight="1">
      <c r="H959" s="176"/>
      <c r="I959" s="177"/>
    </row>
    <row r="960" spans="8:9" ht="12.75" customHeight="1">
      <c r="H960" s="176"/>
      <c r="I960" s="177"/>
    </row>
    <row r="961" spans="8:9" ht="12.75" customHeight="1">
      <c r="H961" s="176"/>
      <c r="I961" s="177"/>
    </row>
    <row r="962" spans="8:9" ht="12.75" customHeight="1">
      <c r="H962" s="176"/>
      <c r="I962" s="177"/>
    </row>
    <row r="963" spans="8:9" ht="12.75" customHeight="1">
      <c r="H963" s="176"/>
      <c r="I963" s="177"/>
    </row>
    <row r="964" spans="8:9" ht="12.75" customHeight="1">
      <c r="H964" s="176"/>
      <c r="I964" s="177"/>
    </row>
    <row r="965" spans="8:9" ht="12.75" customHeight="1">
      <c r="H965" s="176"/>
      <c r="I965" s="177"/>
    </row>
    <row r="966" spans="8:9" ht="12.75" customHeight="1">
      <c r="H966" s="176"/>
      <c r="I966" s="177"/>
    </row>
    <row r="967" spans="8:9" ht="12.75" customHeight="1">
      <c r="H967" s="176"/>
      <c r="I967" s="177"/>
    </row>
  </sheetData>
  <mergeCells count="34">
    <mergeCell ref="A15:G15"/>
    <mergeCell ref="B12:I12"/>
    <mergeCell ref="D1:I1"/>
    <mergeCell ref="D2:I2"/>
    <mergeCell ref="D3:I3"/>
    <mergeCell ref="A8:I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B56:I56"/>
    <mergeCell ref="G60:H60"/>
    <mergeCell ref="B16:I16"/>
    <mergeCell ref="B22:I22"/>
    <mergeCell ref="B27:I27"/>
    <mergeCell ref="B35:I35"/>
    <mergeCell ref="B40:I40"/>
    <mergeCell ref="B50:I50"/>
    <mergeCell ref="A49:G49"/>
    <mergeCell ref="A39:G39"/>
    <mergeCell ref="A34:G34"/>
    <mergeCell ref="A26:G26"/>
    <mergeCell ref="A21:G21"/>
    <mergeCell ref="A55:G55"/>
    <mergeCell ref="D71:G71"/>
    <mergeCell ref="D72:G72"/>
    <mergeCell ref="D73:G73"/>
    <mergeCell ref="G63:I63"/>
    <mergeCell ref="D63:F63"/>
  </mergeCells>
  <phoneticPr fontId="1" type="noConversion"/>
  <pageMargins left="0.9055118110236221" right="0.51181102362204722" top="0.78740157480314965" bottom="0.78740157480314965" header="0" footer="0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4"/>
  <sheetViews>
    <sheetView topLeftCell="A19" zoomScale="70" zoomScaleNormal="70" zoomScaleSheetLayoutView="50" workbookViewId="0">
      <selection activeCell="C35" sqref="C35"/>
    </sheetView>
  </sheetViews>
  <sheetFormatPr defaultColWidth="8.85546875" defaultRowHeight="12.75"/>
  <cols>
    <col min="1" max="1" width="8.85546875" style="3"/>
    <col min="2" max="2" width="12.7109375" style="3" customWidth="1"/>
    <col min="3" max="3" width="31.42578125" style="3" customWidth="1"/>
    <col min="4" max="4" width="10.85546875" style="3" bestFit="1" customWidth="1"/>
    <col min="5" max="11" width="18.28515625" style="3" customWidth="1"/>
    <col min="12" max="12" width="16" style="3" customWidth="1"/>
    <col min="13" max="14" width="17.5703125" style="3" customWidth="1"/>
    <col min="15" max="15" width="18.7109375" style="3" customWidth="1"/>
    <col min="16" max="16" width="8" style="3" customWidth="1"/>
    <col min="17" max="17" width="14.28515625" style="3" bestFit="1" customWidth="1"/>
    <col min="18" max="16384" width="8.85546875" style="3"/>
  </cols>
  <sheetData>
    <row r="1" spans="1:23" ht="31.5" customHeight="1">
      <c r="C1" s="11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23" ht="29.25" customHeight="1">
      <c r="A2" s="363" t="s">
        <v>10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</row>
    <row r="3" spans="1:23" ht="28.5" customHeight="1">
      <c r="A3" s="363" t="s">
        <v>9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</row>
    <row r="4" spans="1:23" ht="24.75" customHeight="1">
      <c r="A4" s="363" t="s">
        <v>18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R4" s="366"/>
      <c r="S4" s="366"/>
      <c r="T4" s="366"/>
      <c r="U4" s="366"/>
      <c r="V4" s="366"/>
      <c r="W4" s="366"/>
    </row>
    <row r="5" spans="1:23" ht="26.25" customHeight="1">
      <c r="B5" s="10"/>
      <c r="C5" s="9"/>
      <c r="M5" s="364"/>
      <c r="N5" s="364"/>
      <c r="O5" s="364"/>
      <c r="P5" s="364"/>
      <c r="Q5" s="364"/>
      <c r="R5" s="366"/>
      <c r="S5" s="366"/>
      <c r="T5" s="366"/>
      <c r="U5" s="366"/>
      <c r="V5" s="366"/>
      <c r="W5" s="366"/>
    </row>
    <row r="6" spans="1:23" ht="26.25" customHeight="1">
      <c r="B6" s="10"/>
      <c r="C6" s="9"/>
      <c r="M6" s="261"/>
      <c r="N6" s="261"/>
      <c r="O6" s="261"/>
      <c r="P6" s="261"/>
      <c r="Q6" s="261"/>
      <c r="R6" s="263"/>
      <c r="S6" s="263"/>
      <c r="T6" s="263"/>
      <c r="U6" s="263"/>
      <c r="V6" s="263"/>
      <c r="W6" s="263"/>
    </row>
    <row r="7" spans="1:23" ht="48" customHeight="1">
      <c r="A7" s="365" t="s">
        <v>244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</row>
    <row r="8" spans="1:23" ht="19.5">
      <c r="A8" s="262"/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</row>
    <row r="9" spans="1:23" ht="19.5">
      <c r="A9" s="262"/>
      <c r="B9" s="262"/>
      <c r="C9" s="262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</row>
    <row r="10" spans="1:23" ht="47.25" customHeight="1"/>
    <row r="11" spans="1:23" ht="41.25" customHeight="1">
      <c r="B11" s="361" t="s">
        <v>8</v>
      </c>
      <c r="C11" s="357" t="s">
        <v>15</v>
      </c>
      <c r="D11" s="355" t="s">
        <v>14</v>
      </c>
      <c r="E11" s="356"/>
      <c r="F11" s="355" t="s">
        <v>14</v>
      </c>
      <c r="G11" s="356"/>
      <c r="H11" s="355" t="s">
        <v>233</v>
      </c>
      <c r="I11" s="356"/>
      <c r="J11" s="355" t="s">
        <v>234</v>
      </c>
      <c r="K11" s="356"/>
      <c r="L11" s="355" t="s">
        <v>235</v>
      </c>
      <c r="M11" s="356"/>
      <c r="N11" s="243"/>
      <c r="O11" s="355" t="s">
        <v>0</v>
      </c>
    </row>
    <row r="12" spans="1:23" ht="36" customHeight="1">
      <c r="B12" s="362"/>
      <c r="C12" s="358"/>
      <c r="D12" s="64" t="s">
        <v>13</v>
      </c>
      <c r="E12" s="65" t="s">
        <v>12</v>
      </c>
      <c r="F12" s="64" t="s">
        <v>13</v>
      </c>
      <c r="G12" s="65" t="s">
        <v>12</v>
      </c>
      <c r="H12" s="259" t="s">
        <v>13</v>
      </c>
      <c r="I12" s="259" t="s">
        <v>12</v>
      </c>
      <c r="J12" s="64" t="s">
        <v>13</v>
      </c>
      <c r="K12" s="65" t="s">
        <v>12</v>
      </c>
      <c r="L12" s="64" t="s">
        <v>13</v>
      </c>
      <c r="M12" s="65" t="s">
        <v>12</v>
      </c>
      <c r="N12" s="259"/>
      <c r="O12" s="355"/>
    </row>
    <row r="13" spans="1:23" ht="40.5" customHeight="1">
      <c r="B13" s="317">
        <v>1</v>
      </c>
      <c r="C13" s="299" t="s">
        <v>21</v>
      </c>
      <c r="D13" s="300">
        <v>1</v>
      </c>
      <c r="E13" s="301">
        <f>D13*'Anexo IB- Planilha Orçamentaria'!I15</f>
        <v>1797.43</v>
      </c>
      <c r="F13" s="300" t="s">
        <v>29</v>
      </c>
      <c r="G13" s="301" t="s">
        <v>29</v>
      </c>
      <c r="H13" s="300" t="s">
        <v>29</v>
      </c>
      <c r="I13" s="301" t="s">
        <v>29</v>
      </c>
      <c r="J13" s="300" t="s">
        <v>29</v>
      </c>
      <c r="K13" s="301" t="s">
        <v>29</v>
      </c>
      <c r="L13" s="300" t="s">
        <v>29</v>
      </c>
      <c r="M13" s="301" t="s">
        <v>29</v>
      </c>
      <c r="N13" s="302">
        <f>SUM(D13,F13,H13,J13,L13)</f>
        <v>1</v>
      </c>
      <c r="O13" s="303">
        <f>SUM(E13,G13)</f>
        <v>1797.43</v>
      </c>
    </row>
    <row r="14" spans="1:23" ht="35.25" customHeight="1">
      <c r="B14" s="317">
        <v>2</v>
      </c>
      <c r="C14" s="299" t="s">
        <v>51</v>
      </c>
      <c r="D14" s="300">
        <v>0.5</v>
      </c>
      <c r="E14" s="301">
        <f>D14*'Anexo IB- Planilha Orçamentaria'!I21</f>
        <v>6230.0550000000003</v>
      </c>
      <c r="F14" s="300">
        <v>0.5</v>
      </c>
      <c r="G14" s="301">
        <f>F14*'Anexo IB- Planilha Orçamentaria'!I21</f>
        <v>6230.0550000000003</v>
      </c>
      <c r="H14" s="300">
        <v>0</v>
      </c>
      <c r="I14" s="301">
        <f>H14*'Anexo IB- Planilha Orçamentaria'!K21</f>
        <v>0</v>
      </c>
      <c r="J14" s="300">
        <v>0</v>
      </c>
      <c r="K14" s="301">
        <f>J14*'Anexo IB- Planilha Orçamentaria'!M21</f>
        <v>0</v>
      </c>
      <c r="L14" s="300">
        <v>0</v>
      </c>
      <c r="M14" s="301">
        <f>L14*'Anexo IB- Planilha Orçamentaria'!O21</f>
        <v>0</v>
      </c>
      <c r="N14" s="302">
        <f t="shared" ref="N14:N20" si="0">SUM(D14,F14,H14,J14,L14)</f>
        <v>1</v>
      </c>
      <c r="O14" s="303">
        <f>SUM(E14,G14)</f>
        <v>12460.11</v>
      </c>
    </row>
    <row r="15" spans="1:23" ht="25.5" customHeight="1">
      <c r="B15" s="317">
        <v>3</v>
      </c>
      <c r="C15" s="299" t="s">
        <v>104</v>
      </c>
      <c r="D15" s="300">
        <v>0.3</v>
      </c>
      <c r="E15" s="301">
        <f>D15*'Anexo IB- Planilha Orçamentaria'!I26</f>
        <v>72434.915999999983</v>
      </c>
      <c r="F15" s="300">
        <v>0.4</v>
      </c>
      <c r="G15" s="301">
        <f>F15*'Anexo IB- Planilha Orçamentaria'!I26</f>
        <v>96579.887999999992</v>
      </c>
      <c r="H15" s="300">
        <v>0.3</v>
      </c>
      <c r="I15" s="301">
        <f>H15*'Anexo IB- Planilha Orçamentaria'!I26</f>
        <v>72434.915999999983</v>
      </c>
      <c r="J15" s="300">
        <v>0</v>
      </c>
      <c r="K15" s="301">
        <f>J15*'Anexo IB- Planilha Orçamentaria'!M26</f>
        <v>0</v>
      </c>
      <c r="L15" s="300">
        <v>0</v>
      </c>
      <c r="M15" s="301">
        <f>L15*'Anexo IB- Planilha Orçamentaria'!O22</f>
        <v>0</v>
      </c>
      <c r="N15" s="302">
        <f t="shared" si="0"/>
        <v>1</v>
      </c>
      <c r="O15" s="303">
        <f>SUM(E15,G15,I15)</f>
        <v>241449.71999999997</v>
      </c>
    </row>
    <row r="16" spans="1:23" ht="36" customHeight="1">
      <c r="B16" s="317">
        <v>4</v>
      </c>
      <c r="C16" s="299" t="s">
        <v>109</v>
      </c>
      <c r="D16" s="300">
        <v>0</v>
      </c>
      <c r="E16" s="301">
        <f>D16*'Anexo IB- Planilha Orçamentaria'!I34</f>
        <v>0</v>
      </c>
      <c r="F16" s="300">
        <v>0</v>
      </c>
      <c r="G16" s="301">
        <f>F16*'Anexo IB- Planilha Orçamentaria'!I34</f>
        <v>0</v>
      </c>
      <c r="H16" s="300">
        <v>0.5</v>
      </c>
      <c r="I16" s="301">
        <f>H16*'Anexo IB- Planilha Orçamentaria'!I34</f>
        <v>80589.789999999994</v>
      </c>
      <c r="J16" s="300">
        <v>0.5</v>
      </c>
      <c r="K16" s="301">
        <f>J16*'Anexo IB- Planilha Orçamentaria'!I34</f>
        <v>80589.789999999994</v>
      </c>
      <c r="L16" s="300">
        <v>0</v>
      </c>
      <c r="M16" s="301">
        <f>L16*'Anexo IB- Planilha Orçamentaria'!O23</f>
        <v>0</v>
      </c>
      <c r="N16" s="302">
        <f t="shared" si="0"/>
        <v>1</v>
      </c>
      <c r="O16" s="303">
        <f>SUM(E16,I16,K16,M16,G16)</f>
        <v>161179.57999999999</v>
      </c>
    </row>
    <row r="17" spans="2:17" ht="49.5" customHeight="1">
      <c r="B17" s="317">
        <v>5</v>
      </c>
      <c r="C17" s="299" t="s">
        <v>114</v>
      </c>
      <c r="D17" s="300">
        <v>0</v>
      </c>
      <c r="E17" s="301">
        <v>0</v>
      </c>
      <c r="F17" s="300">
        <v>0</v>
      </c>
      <c r="G17" s="301">
        <f>F17*'Anexo IB- Planilha Orçamentaria'!I35</f>
        <v>0</v>
      </c>
      <c r="H17" s="302">
        <v>0</v>
      </c>
      <c r="I17" s="301"/>
      <c r="J17" s="300">
        <v>1</v>
      </c>
      <c r="K17" s="301">
        <f>J17*'Anexo IB- Planilha Orçamentaria'!I39</f>
        <v>35155.26</v>
      </c>
      <c r="L17" s="300"/>
      <c r="M17" s="301">
        <f>L17*'Anexo IB- Planilha Orçamentaria'!O24</f>
        <v>0</v>
      </c>
      <c r="N17" s="302">
        <f t="shared" si="0"/>
        <v>1</v>
      </c>
      <c r="O17" s="303">
        <f t="shared" ref="O17:O20" si="1">SUM(E17,I17,K17,M17,G17)</f>
        <v>35155.26</v>
      </c>
    </row>
    <row r="18" spans="2:17" ht="36" customHeight="1">
      <c r="B18" s="317">
        <v>6</v>
      </c>
      <c r="C18" s="299" t="s">
        <v>118</v>
      </c>
      <c r="D18" s="300">
        <v>0</v>
      </c>
      <c r="E18" s="301">
        <v>0</v>
      </c>
      <c r="F18" s="300">
        <v>0</v>
      </c>
      <c r="G18" s="301">
        <f>F18*'Anexo IB- Planilha Orçamentaria'!I36</f>
        <v>0</v>
      </c>
      <c r="H18" s="302">
        <v>0</v>
      </c>
      <c r="I18" s="301"/>
      <c r="J18" s="300">
        <v>1</v>
      </c>
      <c r="K18" s="301">
        <f>J18*'Anexo IB- Planilha Orçamentaria'!I49</f>
        <v>12243.68</v>
      </c>
      <c r="L18" s="300"/>
      <c r="M18" s="301">
        <f>L18*'Anexo IB- Planilha Orçamentaria'!O25</f>
        <v>0</v>
      </c>
      <c r="N18" s="302">
        <f t="shared" si="0"/>
        <v>1</v>
      </c>
      <c r="O18" s="303">
        <f t="shared" si="1"/>
        <v>12243.68</v>
      </c>
    </row>
    <row r="19" spans="2:17" ht="39" customHeight="1">
      <c r="B19" s="317">
        <v>7</v>
      </c>
      <c r="C19" s="299" t="s">
        <v>135</v>
      </c>
      <c r="D19" s="300">
        <v>0</v>
      </c>
      <c r="E19" s="301">
        <v>0</v>
      </c>
      <c r="F19" s="300">
        <v>0</v>
      </c>
      <c r="G19" s="301">
        <f>F19*'Anexo IB- Planilha Orçamentaria'!I37</f>
        <v>0</v>
      </c>
      <c r="H19" s="302">
        <v>0</v>
      </c>
      <c r="I19" s="301">
        <f>H19*'Anexo IB- Planilha Orçamentaria'!I55</f>
        <v>0</v>
      </c>
      <c r="J19" s="300">
        <v>0.5</v>
      </c>
      <c r="K19" s="301">
        <f>J19*'Anexo IB- Planilha Orçamentaria'!I55</f>
        <v>9910.3308500000003</v>
      </c>
      <c r="L19" s="300">
        <v>0.5</v>
      </c>
      <c r="M19" s="301">
        <f>L19*'Anexo IB- Planilha Orçamentaria'!I55</f>
        <v>9910.3308500000003</v>
      </c>
      <c r="N19" s="302">
        <f t="shared" si="0"/>
        <v>1</v>
      </c>
      <c r="O19" s="303">
        <f t="shared" si="1"/>
        <v>19820.661700000001</v>
      </c>
    </row>
    <row r="20" spans="2:17" ht="31.5" customHeight="1">
      <c r="B20" s="317">
        <v>8</v>
      </c>
      <c r="C20" s="299" t="s">
        <v>140</v>
      </c>
      <c r="D20" s="300">
        <v>0</v>
      </c>
      <c r="E20" s="301">
        <v>0</v>
      </c>
      <c r="F20" s="300">
        <v>0</v>
      </c>
      <c r="G20" s="301">
        <f>F20*'Anexo IB- Planilha Orçamentaria'!I38</f>
        <v>0</v>
      </c>
      <c r="H20" s="302">
        <v>0</v>
      </c>
      <c r="I20" s="301"/>
      <c r="J20" s="302">
        <v>0</v>
      </c>
      <c r="K20" s="301"/>
      <c r="L20" s="300">
        <v>1</v>
      </c>
      <c r="M20" s="301">
        <f>L20*'Anexo IB- Planilha Orçamentaria'!I59</f>
        <v>4222.79</v>
      </c>
      <c r="N20" s="302">
        <f t="shared" si="0"/>
        <v>1</v>
      </c>
      <c r="O20" s="303">
        <f t="shared" si="1"/>
        <v>4222.79</v>
      </c>
    </row>
    <row r="21" spans="2:17" ht="38.450000000000003" customHeight="1">
      <c r="B21" s="359" t="s">
        <v>0</v>
      </c>
      <c r="C21" s="359"/>
      <c r="D21" s="360">
        <f>ROUND(SUM(E13:E16),2)</f>
        <v>80462.399999999994</v>
      </c>
      <c r="E21" s="360"/>
      <c r="F21" s="304"/>
      <c r="G21" s="304">
        <f>SUM(G13:G20)</f>
        <v>102809.943</v>
      </c>
      <c r="H21" s="304"/>
      <c r="I21" s="304">
        <f>SUM(I13:I20)</f>
        <v>153024.70599999998</v>
      </c>
      <c r="J21" s="304"/>
      <c r="K21" s="304">
        <f>SUM(K13:K20)</f>
        <v>137899.06084999998</v>
      </c>
      <c r="L21" s="300"/>
      <c r="M21" s="304">
        <f>SUM(M13:M20)</f>
        <v>14133.120849999999</v>
      </c>
      <c r="N21" s="305"/>
      <c r="O21" s="306">
        <f>ROUND(SUM(D21:M21),2)</f>
        <v>488329.23</v>
      </c>
      <c r="Q21" s="260">
        <f>SUM(G21,I21,K21,M21)</f>
        <v>407866.83069999999</v>
      </c>
    </row>
    <row r="22" spans="2:17" ht="17.25" customHeight="1">
      <c r="B22" s="307"/>
      <c r="C22" s="308"/>
      <c r="D22" s="309"/>
      <c r="E22" s="310"/>
      <c r="F22" s="310"/>
      <c r="G22" s="310"/>
      <c r="H22" s="310"/>
      <c r="I22" s="310"/>
      <c r="J22" s="310"/>
      <c r="K22" s="310"/>
      <c r="L22" s="311"/>
      <c r="M22" s="312"/>
      <c r="N22" s="312"/>
      <c r="O22" s="312"/>
    </row>
    <row r="23" spans="2:17" ht="13.5" customHeight="1">
      <c r="B23" s="313"/>
      <c r="C23" s="314"/>
      <c r="D23" s="315"/>
      <c r="E23" s="311"/>
      <c r="F23" s="311"/>
      <c r="G23" s="311"/>
      <c r="H23" s="311"/>
      <c r="I23" s="311"/>
      <c r="J23" s="311"/>
      <c r="K23" s="311"/>
      <c r="L23" s="316"/>
      <c r="M23" s="312"/>
      <c r="N23" s="312"/>
      <c r="O23" s="312"/>
    </row>
    <row r="24" spans="2:17" ht="13.5" customHeight="1">
      <c r="B24" s="8"/>
      <c r="C24" s="7"/>
      <c r="D24" s="6"/>
      <c r="E24" s="5"/>
      <c r="F24" s="5"/>
      <c r="G24" s="5"/>
      <c r="H24" s="5"/>
      <c r="I24" s="5"/>
      <c r="J24" s="5"/>
      <c r="K24" s="5"/>
      <c r="L24" s="12"/>
    </row>
    <row r="25" spans="2:17" ht="22.5" customHeight="1">
      <c r="B25" s="8"/>
      <c r="C25" s="7"/>
      <c r="D25" s="6"/>
      <c r="E25" s="5"/>
      <c r="F25" s="5"/>
      <c r="G25" s="5"/>
      <c r="H25" s="5"/>
      <c r="I25" s="5"/>
      <c r="J25" s="5"/>
      <c r="K25" s="5"/>
      <c r="L25" s="12"/>
    </row>
    <row r="26" spans="2:17" ht="22.5" customHeight="1">
      <c r="B26" s="8"/>
      <c r="C26" s="7"/>
      <c r="D26" s="6"/>
      <c r="E26" s="5"/>
      <c r="F26" s="5"/>
      <c r="G26" s="5"/>
      <c r="H26" s="5"/>
      <c r="I26" s="5"/>
      <c r="J26" s="5"/>
      <c r="K26" s="5"/>
      <c r="L26" s="12" t="s">
        <v>240</v>
      </c>
    </row>
    <row r="27" spans="2:17" ht="27" customHeight="1">
      <c r="B27" s="8"/>
      <c r="C27" s="7"/>
      <c r="D27" s="6"/>
      <c r="E27" s="5"/>
      <c r="F27" s="5"/>
      <c r="G27" s="5"/>
      <c r="H27" s="5"/>
      <c r="I27" s="5"/>
      <c r="J27" s="5"/>
      <c r="K27" s="5"/>
      <c r="L27" s="12"/>
      <c r="M27" s="320"/>
      <c r="N27" s="320"/>
      <c r="O27" s="320"/>
      <c r="P27" s="320"/>
    </row>
    <row r="28" spans="2:17" ht="13.5" customHeight="1">
      <c r="B28" s="8"/>
      <c r="C28" s="7" t="s">
        <v>248</v>
      </c>
      <c r="D28" s="6"/>
      <c r="E28" s="5"/>
      <c r="F28" s="5"/>
      <c r="G28" s="5"/>
      <c r="H28" s="5"/>
      <c r="I28" s="5"/>
      <c r="J28" s="5"/>
      <c r="K28" s="5"/>
      <c r="L28" s="12"/>
    </row>
    <row r="29" spans="2:17" ht="26.25">
      <c r="B29" s="8"/>
      <c r="C29" s="267"/>
      <c r="D29" s="268"/>
      <c r="E29" s="269"/>
      <c r="F29" s="269"/>
      <c r="G29" s="13"/>
      <c r="H29" s="13"/>
      <c r="I29" s="13"/>
      <c r="J29" s="13"/>
      <c r="K29" s="13"/>
      <c r="L29" s="13"/>
      <c r="M29" s="4"/>
      <c r="N29" s="4"/>
      <c r="O29" s="4"/>
      <c r="P29" s="4"/>
    </row>
    <row r="30" spans="2:17" ht="26.25">
      <c r="B30" s="8"/>
      <c r="C30" s="321" t="s">
        <v>246</v>
      </c>
      <c r="D30" s="268"/>
      <c r="E30" s="269"/>
      <c r="F30" s="269"/>
      <c r="G30" s="87"/>
      <c r="H30" s="87"/>
      <c r="I30" s="87"/>
      <c r="J30" s="87"/>
      <c r="K30" s="87"/>
      <c r="L30" s="5"/>
      <c r="M30" s="4"/>
      <c r="N30" s="4"/>
      <c r="O30" s="4"/>
      <c r="P30" s="4"/>
    </row>
    <row r="31" spans="2:17" ht="26.25">
      <c r="B31" s="8"/>
      <c r="C31" s="321" t="s">
        <v>245</v>
      </c>
      <c r="D31" s="268"/>
      <c r="E31" s="269"/>
      <c r="F31" s="269"/>
      <c r="G31" s="87"/>
      <c r="H31" s="87"/>
      <c r="I31" s="87"/>
      <c r="J31" s="87"/>
      <c r="K31" s="87"/>
      <c r="L31" s="5"/>
      <c r="M31" s="4"/>
      <c r="N31" s="4"/>
      <c r="O31" s="4"/>
      <c r="P31" s="4"/>
    </row>
    <row r="32" spans="2:17" ht="26.25">
      <c r="B32" s="8"/>
      <c r="D32" s="268"/>
      <c r="E32" s="269"/>
      <c r="F32" s="269"/>
      <c r="G32" s="87"/>
      <c r="H32" s="87"/>
      <c r="I32" s="87"/>
      <c r="J32" s="87"/>
      <c r="K32" s="87"/>
      <c r="L32" s="5"/>
      <c r="M32" s="4"/>
      <c r="N32" s="4"/>
      <c r="O32" s="4"/>
      <c r="P32" s="4"/>
    </row>
    <row r="33" spans="2:16" ht="26.25">
      <c r="B33" s="8"/>
      <c r="C33" s="321"/>
      <c r="D33" s="268"/>
      <c r="E33" s="270"/>
      <c r="F33" s="270"/>
      <c r="G33" s="5"/>
      <c r="H33" s="5"/>
      <c r="I33" s="5"/>
      <c r="J33" s="5"/>
      <c r="K33" s="5"/>
      <c r="L33" s="5"/>
      <c r="M33" s="4"/>
      <c r="N33" s="4"/>
      <c r="O33" s="4"/>
      <c r="P33" s="4"/>
    </row>
    <row r="34" spans="2:16" ht="25.5">
      <c r="C34" s="271"/>
      <c r="D34" s="271"/>
      <c r="E34" s="271"/>
      <c r="F34" s="271"/>
    </row>
  </sheetData>
  <mergeCells count="17">
    <mergeCell ref="F11:G11"/>
    <mergeCell ref="H11:I11"/>
    <mergeCell ref="J11:K11"/>
    <mergeCell ref="R4:W4"/>
    <mergeCell ref="R5:W5"/>
    <mergeCell ref="O11:O12"/>
    <mergeCell ref="L11:M11"/>
    <mergeCell ref="A2:P2"/>
    <mergeCell ref="A3:P3"/>
    <mergeCell ref="A4:P4"/>
    <mergeCell ref="M5:Q5"/>
    <mergeCell ref="A7:P7"/>
    <mergeCell ref="D11:E11"/>
    <mergeCell ref="C11:C12"/>
    <mergeCell ref="B21:C21"/>
    <mergeCell ref="D21:E21"/>
    <mergeCell ref="B11:B12"/>
  </mergeCells>
  <conditionalFormatting sqref="E11:E12 G11 I11 G12:I12 K11:K12">
    <cfRule type="cellIs" dxfId="5" priority="20" stopIfTrue="1" operator="equal">
      <formula>0</formula>
    </cfRule>
  </conditionalFormatting>
  <conditionalFormatting sqref="E11:E12 G11 I11 G12:I12 K11:K12">
    <cfRule type="cellIs" dxfId="4" priority="19" stopIfTrue="1" operator="equal">
      <formula>0</formula>
    </cfRule>
  </conditionalFormatting>
  <conditionalFormatting sqref="M12:N12">
    <cfRule type="cellIs" dxfId="3" priority="10" stopIfTrue="1" operator="equal">
      <formula>0</formula>
    </cfRule>
  </conditionalFormatting>
  <conditionalFormatting sqref="M12:N12">
    <cfRule type="cellIs" dxfId="2" priority="9" stopIfTrue="1" operator="equal">
      <formula>0</formula>
    </cfRule>
  </conditionalFormatting>
  <conditionalFormatting sqref="M11:N11">
    <cfRule type="cellIs" dxfId="1" priority="8" stopIfTrue="1" operator="equal">
      <formula>0</formula>
    </cfRule>
  </conditionalFormatting>
  <conditionalFormatting sqref="M11:N11">
    <cfRule type="cellIs" dxfId="0" priority="7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8"/>
  <sheetViews>
    <sheetView tabSelected="1" topLeftCell="A10" zoomScaleNormal="100" workbookViewId="0">
      <selection activeCell="F35" sqref="F35"/>
    </sheetView>
  </sheetViews>
  <sheetFormatPr defaultColWidth="14.42578125" defaultRowHeight="15" customHeight="1"/>
  <cols>
    <col min="1" max="1" width="13.140625" style="69" customWidth="1"/>
    <col min="2" max="2" width="25.42578125" style="69" customWidth="1"/>
    <col min="3" max="3" width="8.7109375" style="69" customWidth="1"/>
    <col min="4" max="4" width="15.7109375" style="69" customWidth="1"/>
    <col min="5" max="5" width="11.5703125" style="69" customWidth="1"/>
    <col min="6" max="6" width="25" style="69" customWidth="1"/>
    <col min="7" max="7" width="21.85546875" style="69" customWidth="1"/>
    <col min="8" max="9" width="8.7109375" style="69" customWidth="1"/>
    <col min="10" max="10" width="21.42578125" style="69" customWidth="1"/>
    <col min="11" max="26" width="8.7109375" style="69" customWidth="1"/>
    <col min="27" max="16384" width="14.42578125" style="69"/>
  </cols>
  <sheetData>
    <row r="1" spans="1:16" s="266" customFormat="1" ht="15" customHeight="1"/>
    <row r="2" spans="1:16" s="266" customFormat="1" ht="15" customHeight="1"/>
    <row r="3" spans="1:16" ht="18" customHeight="1">
      <c r="A3" s="16"/>
      <c r="B3" s="81"/>
      <c r="C3" s="80"/>
      <c r="D3" s="80"/>
      <c r="E3" s="80"/>
      <c r="F3" s="80"/>
      <c r="G3" s="80"/>
      <c r="H3" s="80"/>
      <c r="I3" s="80"/>
      <c r="J3" s="80"/>
      <c r="K3" s="80"/>
    </row>
    <row r="4" spans="1:16" ht="18" customHeight="1">
      <c r="A4" s="367" t="s">
        <v>10</v>
      </c>
      <c r="B4" s="367"/>
      <c r="C4" s="367"/>
      <c r="D4" s="367"/>
      <c r="E4" s="367"/>
      <c r="F4" s="80"/>
      <c r="G4" s="80"/>
      <c r="H4" s="80"/>
      <c r="I4" s="80"/>
      <c r="J4" s="80"/>
      <c r="K4" s="80"/>
    </row>
    <row r="5" spans="1:16" ht="22.5" customHeight="1">
      <c r="A5" s="368" t="s">
        <v>9</v>
      </c>
      <c r="B5" s="368"/>
      <c r="C5" s="368"/>
      <c r="D5" s="368"/>
      <c r="E5" s="368"/>
      <c r="F5" s="80"/>
      <c r="G5" s="80"/>
      <c r="H5" s="80"/>
      <c r="I5" s="80"/>
      <c r="J5" s="80"/>
      <c r="K5" s="80"/>
    </row>
    <row r="6" spans="1:16" ht="16.5" customHeight="1">
      <c r="A6" s="369" t="s">
        <v>48</v>
      </c>
      <c r="B6" s="369"/>
      <c r="C6" s="369"/>
      <c r="D6" s="369"/>
      <c r="E6" s="369"/>
    </row>
    <row r="7" spans="1:16" ht="12.75" customHeight="1">
      <c r="A7" s="17"/>
      <c r="B7" s="17"/>
      <c r="C7" s="17"/>
      <c r="D7" s="17"/>
      <c r="E7" s="17"/>
    </row>
    <row r="8" spans="1:16" ht="15.75" customHeight="1">
      <c r="B8" s="372" t="s">
        <v>242</v>
      </c>
      <c r="C8" s="372"/>
      <c r="D8" s="372"/>
      <c r="E8" s="370"/>
      <c r="F8" s="370"/>
      <c r="G8" s="370"/>
      <c r="H8" s="370"/>
      <c r="I8" s="370"/>
      <c r="J8" s="370"/>
    </row>
    <row r="9" spans="1:16" ht="18" customHeight="1">
      <c r="A9" s="371" t="s">
        <v>49</v>
      </c>
      <c r="B9" s="371"/>
      <c r="C9" s="371"/>
      <c r="D9" s="371"/>
      <c r="E9" s="371"/>
      <c r="F9" s="80"/>
      <c r="G9" s="80"/>
      <c r="H9" s="80"/>
      <c r="I9" s="80"/>
      <c r="J9" s="80"/>
      <c r="K9" s="372"/>
      <c r="L9" s="372"/>
      <c r="M9" s="372"/>
      <c r="N9" s="372"/>
      <c r="O9" s="372"/>
      <c r="P9" s="372"/>
    </row>
    <row r="10" spans="1:16" ht="18" customHeight="1">
      <c r="A10" s="85"/>
      <c r="B10" s="85"/>
      <c r="C10" s="85"/>
      <c r="D10" s="85"/>
      <c r="E10" s="85"/>
      <c r="F10" s="80"/>
      <c r="G10" s="80"/>
      <c r="H10" s="80"/>
      <c r="I10" s="80"/>
      <c r="J10" s="80"/>
      <c r="K10" s="86"/>
      <c r="L10" s="86"/>
      <c r="M10" s="86"/>
      <c r="N10" s="86"/>
      <c r="O10" s="86"/>
      <c r="P10" s="86"/>
    </row>
    <row r="11" spans="1:16" ht="12" customHeight="1" thickBot="1">
      <c r="C11" s="71"/>
      <c r="D11" s="17"/>
      <c r="E11" s="17"/>
      <c r="F11" s="17"/>
      <c r="G11" s="17"/>
      <c r="H11" s="17"/>
      <c r="I11" s="17"/>
      <c r="J11" s="17"/>
      <c r="K11" s="373"/>
      <c r="L11" s="374"/>
      <c r="M11" s="374"/>
      <c r="N11" s="374"/>
      <c r="O11" s="374"/>
      <c r="P11" s="374"/>
    </row>
    <row r="12" spans="1:16" ht="20.25" customHeight="1">
      <c r="B12" s="18" t="s">
        <v>30</v>
      </c>
      <c r="C12" s="19" t="s">
        <v>31</v>
      </c>
      <c r="D12" s="20">
        <v>3.5000000000000003E-2</v>
      </c>
      <c r="F12" s="74"/>
      <c r="G12" s="75"/>
      <c r="H12" s="76"/>
      <c r="I12" s="21"/>
      <c r="J12" s="21"/>
      <c r="K12" s="22"/>
    </row>
    <row r="13" spans="1:16" ht="20.25" customHeight="1">
      <c r="B13" s="23" t="s">
        <v>32</v>
      </c>
      <c r="C13" s="24" t="s">
        <v>33</v>
      </c>
      <c r="D13" s="25">
        <v>2.07E-2</v>
      </c>
      <c r="F13" s="376"/>
      <c r="G13" s="376"/>
      <c r="H13" s="376"/>
      <c r="I13" s="376"/>
      <c r="J13" s="376"/>
      <c r="K13" s="22"/>
    </row>
    <row r="14" spans="1:16" ht="22.5" customHeight="1">
      <c r="B14" s="23" t="s">
        <v>34</v>
      </c>
      <c r="C14" s="24" t="s">
        <v>35</v>
      </c>
      <c r="D14" s="25">
        <v>6.5000000000000002E-2</v>
      </c>
      <c r="F14" s="377"/>
      <c r="G14" s="377"/>
      <c r="H14" s="377"/>
      <c r="I14" s="377"/>
      <c r="J14" s="377"/>
      <c r="K14" s="22"/>
    </row>
    <row r="15" spans="1:16" ht="27" customHeight="1">
      <c r="B15" s="23" t="s">
        <v>36</v>
      </c>
      <c r="C15" s="24" t="s">
        <v>37</v>
      </c>
      <c r="D15" s="25">
        <v>5.0000000000000001E-3</v>
      </c>
      <c r="F15" s="74"/>
      <c r="G15" s="75"/>
      <c r="H15" s="76"/>
      <c r="I15" s="26"/>
      <c r="K15" s="22"/>
    </row>
    <row r="16" spans="1:16" ht="21.75" customHeight="1">
      <c r="B16" s="23" t="s">
        <v>38</v>
      </c>
      <c r="C16" s="24" t="s">
        <v>39</v>
      </c>
      <c r="D16" s="25">
        <v>0.05</v>
      </c>
      <c r="F16" s="74"/>
      <c r="G16" s="75"/>
      <c r="H16" s="76"/>
      <c r="I16" s="26"/>
      <c r="K16" s="22"/>
    </row>
    <row r="17" spans="1:26" ht="22.5" customHeight="1">
      <c r="A17" s="16"/>
      <c r="B17" s="27" t="s">
        <v>40</v>
      </c>
      <c r="C17" s="28"/>
      <c r="D17" s="29">
        <v>0</v>
      </c>
      <c r="E17" s="16"/>
      <c r="F17" s="74"/>
      <c r="G17" s="75"/>
      <c r="H17" s="76"/>
      <c r="I17" s="26"/>
      <c r="J17" s="16"/>
      <c r="K17" s="22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9.5" customHeight="1" thickBot="1">
      <c r="B18" s="30" t="s">
        <v>41</v>
      </c>
      <c r="C18" s="31"/>
      <c r="D18" s="32">
        <v>3.6499999999999998E-2</v>
      </c>
      <c r="F18" s="74"/>
      <c r="G18" s="75"/>
      <c r="H18" s="76"/>
      <c r="I18" s="26"/>
      <c r="J18" s="33"/>
      <c r="K18" s="22"/>
    </row>
    <row r="19" spans="1:26" ht="12.75" customHeight="1">
      <c r="B19" s="34" t="s">
        <v>42</v>
      </c>
      <c r="C19" s="35"/>
      <c r="D19" s="36"/>
      <c r="F19" s="77"/>
      <c r="G19" s="77"/>
      <c r="H19" s="78"/>
      <c r="I19" s="26"/>
      <c r="K19" s="22"/>
    </row>
    <row r="20" spans="1:26" ht="12.75" customHeight="1" thickBot="1">
      <c r="B20" s="37" t="s">
        <v>43</v>
      </c>
      <c r="C20" s="38"/>
      <c r="D20" s="39"/>
      <c r="F20" s="74"/>
      <c r="G20" s="74"/>
      <c r="H20" s="77"/>
      <c r="I20" s="40"/>
      <c r="K20" s="22"/>
    </row>
    <row r="21" spans="1:26" ht="24" customHeight="1" thickBot="1">
      <c r="B21" s="378" t="s">
        <v>44</v>
      </c>
      <c r="C21" s="379"/>
      <c r="D21" s="41">
        <f>ROUND((((1+D12+D13)*(1+D14)*(1+D15))/(1-(D16+D17+D18))-1),4)</f>
        <v>0.2369</v>
      </c>
      <c r="F21" s="380"/>
      <c r="G21" s="381"/>
      <c r="H21" s="79"/>
      <c r="I21" s="42"/>
      <c r="K21" s="22"/>
      <c r="L21" s="16"/>
      <c r="M21" s="16"/>
      <c r="N21" s="16"/>
      <c r="O21" s="16"/>
    </row>
    <row r="22" spans="1:26" ht="12.75" customHeight="1">
      <c r="G22" s="43"/>
      <c r="H22" s="42"/>
      <c r="I22" s="44"/>
      <c r="K22" s="22"/>
      <c r="L22" s="16"/>
      <c r="M22" s="16"/>
      <c r="N22" s="16"/>
      <c r="O22" s="16"/>
    </row>
    <row r="23" spans="1:26" s="266" customFormat="1" ht="12.75" customHeight="1">
      <c r="G23" s="43"/>
      <c r="H23" s="42"/>
      <c r="I23" s="44"/>
      <c r="K23" s="22"/>
      <c r="L23" s="16"/>
      <c r="M23" s="16"/>
      <c r="N23" s="16"/>
      <c r="O23" s="16"/>
    </row>
    <row r="24" spans="1:26" ht="12.75" customHeight="1">
      <c r="A24" s="45"/>
      <c r="B24" s="42"/>
      <c r="C24" s="42"/>
      <c r="D24" s="323" t="s">
        <v>240</v>
      </c>
      <c r="G24" s="72"/>
      <c r="H24" s="72"/>
      <c r="I24" s="72"/>
      <c r="J24" s="72"/>
      <c r="K24" s="22"/>
      <c r="L24" s="16"/>
      <c r="M24" s="46"/>
      <c r="N24" s="68"/>
      <c r="O24" s="26"/>
    </row>
    <row r="25" spans="1:26" ht="12.75" customHeight="1">
      <c r="A25" s="382"/>
      <c r="B25" s="382"/>
      <c r="C25" s="382"/>
      <c r="D25" s="382"/>
      <c r="E25" s="382"/>
      <c r="F25" s="83"/>
      <c r="G25" s="82"/>
      <c r="H25" s="82"/>
      <c r="I25" s="82"/>
      <c r="J25" s="47"/>
      <c r="K25" s="22"/>
      <c r="L25" s="16"/>
      <c r="M25" s="46"/>
      <c r="N25" s="68"/>
      <c r="O25" s="26"/>
    </row>
    <row r="26" spans="1:26" ht="12.75" customHeight="1">
      <c r="A26" s="383"/>
      <c r="B26" s="383"/>
      <c r="C26" s="383"/>
      <c r="D26" s="383"/>
      <c r="E26" s="383"/>
      <c r="F26" s="84"/>
      <c r="G26" s="82"/>
      <c r="H26" s="82"/>
      <c r="I26" s="82"/>
      <c r="J26" s="48"/>
      <c r="K26" s="22"/>
      <c r="L26" s="16"/>
      <c r="M26" s="46"/>
      <c r="N26" s="68"/>
      <c r="O26" s="26"/>
    </row>
    <row r="27" spans="1:26" ht="12.75" customHeight="1">
      <c r="B27" s="322" t="s">
        <v>247</v>
      </c>
      <c r="C27" s="384"/>
      <c r="D27" s="385"/>
      <c r="E27" s="385"/>
      <c r="F27" s="385"/>
      <c r="G27" s="385"/>
      <c r="H27" s="385"/>
      <c r="I27" s="385"/>
      <c r="J27" s="385"/>
      <c r="K27" s="22"/>
      <c r="L27" s="16"/>
      <c r="M27" s="46"/>
      <c r="N27" s="68"/>
      <c r="O27" s="26"/>
    </row>
    <row r="28" spans="1:26" ht="12.75" customHeight="1">
      <c r="C28" s="386"/>
      <c r="D28" s="387"/>
      <c r="E28" s="387"/>
      <c r="F28" s="387"/>
      <c r="G28" s="387"/>
      <c r="H28" s="387"/>
      <c r="I28" s="387"/>
      <c r="J28" s="72"/>
      <c r="K28" s="22"/>
      <c r="L28" s="16"/>
      <c r="M28" s="46"/>
      <c r="N28" s="388"/>
      <c r="O28" s="26"/>
    </row>
    <row r="29" spans="1:26" s="266" customFormat="1" ht="12.75" customHeight="1">
      <c r="B29" s="321" t="s">
        <v>246</v>
      </c>
      <c r="C29" s="265"/>
      <c r="D29" s="264"/>
      <c r="E29" s="264"/>
      <c r="F29" s="264"/>
      <c r="G29" s="264"/>
      <c r="H29" s="264"/>
      <c r="I29" s="264"/>
      <c r="J29" s="265"/>
      <c r="K29" s="22"/>
      <c r="L29" s="16"/>
      <c r="M29" s="46"/>
      <c r="N29" s="388"/>
      <c r="O29" s="26"/>
    </row>
    <row r="30" spans="1:26" s="266" customFormat="1" ht="12.75" customHeight="1">
      <c r="B30" s="321" t="s">
        <v>245</v>
      </c>
      <c r="C30" s="265"/>
      <c r="D30" s="264"/>
      <c r="E30" s="264"/>
      <c r="F30" s="264"/>
      <c r="G30" s="264"/>
      <c r="H30" s="264"/>
      <c r="I30" s="264"/>
      <c r="J30" s="265"/>
      <c r="K30" s="22"/>
      <c r="L30" s="16"/>
      <c r="M30" s="46"/>
      <c r="N30" s="388"/>
      <c r="O30" s="26"/>
    </row>
    <row r="31" spans="1:26" s="266" customFormat="1" ht="12.75" customHeight="1">
      <c r="C31" s="265"/>
      <c r="D31" s="264"/>
      <c r="E31" s="264"/>
      <c r="F31" s="264"/>
      <c r="G31" s="264"/>
      <c r="H31" s="264"/>
      <c r="I31" s="264"/>
      <c r="J31" s="265"/>
      <c r="K31" s="22"/>
      <c r="L31" s="16"/>
      <c r="M31" s="46"/>
      <c r="N31" s="388"/>
      <c r="O31" s="26"/>
    </row>
    <row r="32" spans="1:26" s="266" customFormat="1" ht="12.75" customHeight="1">
      <c r="B32" s="321"/>
      <c r="C32" s="265"/>
      <c r="D32" s="264"/>
      <c r="E32" s="264"/>
      <c r="F32" s="264"/>
      <c r="G32" s="264"/>
      <c r="H32" s="264"/>
      <c r="I32" s="264"/>
      <c r="J32" s="265"/>
      <c r="K32" s="22"/>
      <c r="L32" s="16"/>
      <c r="M32" s="46"/>
      <c r="N32" s="388"/>
      <c r="O32" s="26"/>
    </row>
    <row r="33" spans="1:16" ht="12.75" customHeight="1">
      <c r="C33" s="72"/>
      <c r="D33" s="66"/>
      <c r="E33" s="66"/>
      <c r="F33" s="66"/>
      <c r="G33" s="66"/>
      <c r="H33" s="66"/>
      <c r="I33" s="66"/>
      <c r="J33" s="72"/>
      <c r="K33" s="22"/>
      <c r="L33" s="16"/>
      <c r="M33" s="46"/>
      <c r="N33" s="388"/>
      <c r="O33" s="26"/>
    </row>
    <row r="34" spans="1:16" ht="20.25" customHeight="1">
      <c r="C34" s="49"/>
      <c r="D34" s="49"/>
      <c r="E34" s="49"/>
      <c r="F34" s="49"/>
      <c r="G34" s="49"/>
      <c r="H34" s="50"/>
      <c r="I34" s="51"/>
      <c r="J34" s="47"/>
      <c r="K34" s="22"/>
      <c r="L34" s="16"/>
      <c r="M34" s="46"/>
      <c r="N34" s="389"/>
      <c r="O34" s="26"/>
    </row>
    <row r="35" spans="1:16" ht="12.75" customHeight="1">
      <c r="A35" s="373"/>
      <c r="B35" s="374"/>
      <c r="C35" s="374"/>
      <c r="D35" s="374"/>
      <c r="E35" s="374"/>
      <c r="F35" s="49"/>
      <c r="G35" s="49"/>
      <c r="H35" s="50"/>
      <c r="I35" s="51"/>
      <c r="J35" s="375"/>
      <c r="K35" s="375"/>
      <c r="L35" s="375"/>
      <c r="M35" s="375"/>
      <c r="N35" s="375"/>
      <c r="O35" s="375"/>
      <c r="P35" s="375"/>
    </row>
    <row r="36" spans="1:16" ht="12.75" customHeight="1">
      <c r="A36" s="373"/>
      <c r="B36" s="374"/>
      <c r="C36" s="374"/>
      <c r="D36" s="374"/>
      <c r="E36" s="374"/>
      <c r="F36" s="49"/>
      <c r="G36" s="49"/>
      <c r="H36" s="50"/>
      <c r="I36" s="51"/>
      <c r="J36" s="47"/>
      <c r="K36" s="22"/>
      <c r="L36" s="16"/>
      <c r="M36" s="46"/>
      <c r="N36" s="46"/>
      <c r="O36" s="42"/>
    </row>
    <row r="37" spans="1:16" ht="12.75" customHeight="1">
      <c r="A37" s="373"/>
      <c r="B37" s="374"/>
      <c r="C37" s="374"/>
      <c r="D37" s="374"/>
      <c r="E37" s="374"/>
      <c r="F37" s="82"/>
      <c r="G37" s="82"/>
      <c r="H37" s="82"/>
      <c r="I37" s="82"/>
      <c r="J37" s="48"/>
      <c r="K37" s="22"/>
      <c r="L37" s="16"/>
      <c r="M37" s="43"/>
      <c r="N37" s="42"/>
      <c r="O37" s="44"/>
    </row>
    <row r="38" spans="1:16" ht="12.75" customHeight="1">
      <c r="C38" s="52"/>
      <c r="D38" s="53"/>
      <c r="E38" s="54"/>
      <c r="F38" s="72"/>
      <c r="G38" s="72"/>
      <c r="H38" s="72"/>
      <c r="I38" s="72"/>
      <c r="J38" s="55"/>
      <c r="K38" s="22"/>
      <c r="L38" s="16"/>
      <c r="M38" s="16"/>
      <c r="N38" s="16"/>
      <c r="O38" s="16"/>
    </row>
    <row r="39" spans="1:16" ht="12.75" customHeight="1">
      <c r="C39" s="390"/>
      <c r="D39" s="385"/>
      <c r="E39" s="385"/>
      <c r="F39" s="385"/>
      <c r="G39" s="385"/>
      <c r="H39" s="385"/>
      <c r="I39" s="385"/>
      <c r="J39" s="385"/>
      <c r="K39" s="22"/>
    </row>
    <row r="40" spans="1:16" ht="12.75" customHeight="1">
      <c r="C40" s="56"/>
      <c r="D40" s="56"/>
      <c r="E40" s="56"/>
      <c r="F40" s="56"/>
      <c r="G40" s="56"/>
      <c r="H40" s="56"/>
      <c r="I40" s="56"/>
      <c r="J40" s="56"/>
      <c r="K40" s="22"/>
    </row>
    <row r="41" spans="1:16" ht="12.75" customHeight="1">
      <c r="C41" s="391"/>
      <c r="D41" s="392"/>
      <c r="E41" s="385"/>
      <c r="F41" s="385"/>
      <c r="G41" s="385"/>
      <c r="H41" s="385"/>
      <c r="I41" s="393"/>
      <c r="J41" s="394"/>
      <c r="K41" s="22"/>
    </row>
    <row r="42" spans="1:16" ht="12.75" customHeight="1">
      <c r="C42" s="385"/>
      <c r="D42" s="57"/>
      <c r="E42" s="395"/>
      <c r="F42" s="385"/>
      <c r="G42" s="385"/>
      <c r="H42" s="385"/>
      <c r="I42" s="385"/>
      <c r="J42" s="385"/>
      <c r="K42" s="22"/>
    </row>
    <row r="43" spans="1:16" ht="12.75" customHeight="1">
      <c r="C43" s="67"/>
      <c r="D43" s="57"/>
      <c r="E43" s="58"/>
      <c r="F43" s="58"/>
      <c r="G43" s="58"/>
      <c r="H43" s="58"/>
      <c r="I43" s="70"/>
      <c r="J43" s="54"/>
      <c r="K43" s="22"/>
    </row>
    <row r="44" spans="1:16" ht="12.75" customHeight="1">
      <c r="C44" s="396"/>
      <c r="D44" s="385"/>
      <c r="E44" s="385"/>
      <c r="F44" s="385"/>
      <c r="G44" s="385"/>
      <c r="H44" s="385"/>
      <c r="I44" s="385"/>
      <c r="J44" s="385"/>
      <c r="K44" s="22"/>
    </row>
    <row r="45" spans="1:16" ht="12.75" customHeight="1">
      <c r="C45" s="396"/>
      <c r="D45" s="385"/>
      <c r="E45" s="385"/>
      <c r="F45" s="385"/>
      <c r="G45" s="385"/>
      <c r="H45" s="385"/>
      <c r="I45" s="385"/>
      <c r="J45" s="385"/>
      <c r="K45" s="22"/>
    </row>
    <row r="46" spans="1:16" ht="12.75" customHeight="1">
      <c r="C46" s="396"/>
      <c r="D46" s="385"/>
      <c r="E46" s="385"/>
      <c r="F46" s="385"/>
      <c r="G46" s="385"/>
      <c r="H46" s="385"/>
      <c r="I46" s="385"/>
      <c r="J46" s="385"/>
      <c r="K46" s="22"/>
    </row>
    <row r="47" spans="1:16" ht="12.75" customHeight="1">
      <c r="C47" s="396"/>
      <c r="D47" s="385"/>
      <c r="E47" s="385"/>
      <c r="F47" s="385"/>
      <c r="G47" s="385"/>
      <c r="H47" s="385"/>
      <c r="I47" s="385"/>
      <c r="J47" s="385"/>
      <c r="K47" s="22"/>
    </row>
    <row r="48" spans="1:16" ht="12.75" customHeight="1">
      <c r="C48" s="67"/>
      <c r="D48" s="57"/>
      <c r="E48" s="58"/>
      <c r="F48" s="58"/>
      <c r="G48" s="58"/>
      <c r="H48" s="58"/>
      <c r="I48" s="70"/>
      <c r="J48" s="54"/>
      <c r="K48" s="22"/>
    </row>
    <row r="49" spans="3:11" ht="12.75" customHeight="1">
      <c r="C49" s="56"/>
      <c r="D49" s="56"/>
      <c r="E49" s="56"/>
      <c r="F49" s="56"/>
      <c r="G49" s="56"/>
      <c r="H49" s="391"/>
      <c r="I49" s="385"/>
      <c r="J49" s="397"/>
      <c r="K49" s="22"/>
    </row>
    <row r="50" spans="3:11" ht="12.75" customHeight="1">
      <c r="C50" s="59"/>
      <c r="D50" s="56"/>
      <c r="E50" s="56"/>
      <c r="F50" s="56"/>
      <c r="G50" s="56"/>
      <c r="H50" s="385"/>
      <c r="I50" s="385"/>
      <c r="J50" s="385"/>
      <c r="K50" s="22"/>
    </row>
    <row r="51" spans="3:11" ht="12.75" customHeight="1"/>
    <row r="52" spans="3:11" ht="12.75" customHeight="1"/>
    <row r="53" spans="3:11" ht="12.75" customHeight="1"/>
    <row r="54" spans="3:11" ht="12.75" customHeight="1"/>
    <row r="55" spans="3:11" ht="12.75" customHeight="1"/>
    <row r="56" spans="3:11" ht="12.75" customHeight="1"/>
    <row r="57" spans="3:11" ht="12.75" customHeight="1"/>
    <row r="58" spans="3:11" ht="12.75" customHeight="1"/>
    <row r="59" spans="3:11" ht="12.75" customHeight="1"/>
    <row r="60" spans="3:11" ht="12.75" customHeight="1"/>
    <row r="61" spans="3:11" ht="12.75" customHeight="1"/>
    <row r="62" spans="3:11" ht="12.75" customHeight="1"/>
    <row r="63" spans="3:11" ht="12.75" customHeight="1"/>
    <row r="64" spans="3:11" ht="12.75" customHeight="1"/>
    <row r="65" spans="1:3" ht="12.75" customHeight="1"/>
    <row r="66" spans="1:3" ht="12.75" customHeight="1"/>
    <row r="67" spans="1:3" ht="12.75" customHeight="1"/>
    <row r="68" spans="1:3" ht="12.75" customHeight="1"/>
    <row r="69" spans="1:3" ht="19.5" customHeight="1"/>
    <row r="70" spans="1:3" ht="12.75" customHeight="1"/>
    <row r="71" spans="1:3" ht="12.75" customHeight="1"/>
    <row r="72" spans="1:3" ht="12.75" customHeight="1">
      <c r="A72" s="45"/>
      <c r="B72" s="42"/>
      <c r="C72" s="42"/>
    </row>
    <row r="73" spans="1:3" ht="12.75" customHeight="1"/>
    <row r="74" spans="1:3" ht="12.75" customHeight="1"/>
    <row r="75" spans="1:3" ht="12.75" customHeight="1"/>
    <row r="76" spans="1:3" ht="12.75" customHeight="1"/>
    <row r="77" spans="1:3" ht="12.75" customHeight="1"/>
    <row r="78" spans="1:3" ht="12.75" customHeight="1"/>
    <row r="79" spans="1:3" ht="12.75" customHeight="1"/>
    <row r="80" spans="1:3" ht="12.75" customHeight="1"/>
    <row r="81" spans="1:7" ht="12.75" customHeight="1"/>
    <row r="82" spans="1:7" ht="12.75" customHeight="1"/>
    <row r="83" spans="1:7" ht="12.75" customHeight="1"/>
    <row r="84" spans="1:7" ht="12.75" customHeight="1"/>
    <row r="85" spans="1:7" ht="12.75" customHeight="1">
      <c r="A85" s="60"/>
      <c r="B85" s="61"/>
      <c r="C85" s="61"/>
      <c r="D85" s="61"/>
      <c r="E85" s="61"/>
      <c r="F85" s="61"/>
      <c r="G85" s="61"/>
    </row>
    <row r="86" spans="1:7" ht="12.75" customHeight="1">
      <c r="A86" s="61"/>
      <c r="B86" s="61"/>
      <c r="C86" s="61"/>
      <c r="D86" s="61"/>
      <c r="E86" s="61"/>
      <c r="F86" s="61"/>
      <c r="G86" s="61"/>
    </row>
    <row r="87" spans="1:7" ht="12.75" customHeight="1">
      <c r="A87" s="61"/>
      <c r="B87" s="61"/>
      <c r="C87" s="61"/>
      <c r="D87" s="61"/>
      <c r="E87" s="61"/>
      <c r="F87" s="61"/>
      <c r="G87" s="61"/>
    </row>
    <row r="88" spans="1:7" ht="12.75" customHeight="1">
      <c r="A88" s="61"/>
      <c r="B88" s="61"/>
      <c r="C88" s="61"/>
      <c r="D88" s="61"/>
      <c r="E88" s="61"/>
      <c r="F88" s="61"/>
      <c r="G88" s="61"/>
    </row>
    <row r="89" spans="1:7" ht="12.75" customHeight="1"/>
    <row r="90" spans="1:7" ht="12.75" customHeight="1"/>
    <row r="91" spans="1:7" ht="12.75" customHeight="1"/>
    <row r="92" spans="1:7" ht="12.75" customHeight="1"/>
    <row r="93" spans="1:7" ht="12.75" customHeight="1"/>
    <row r="94" spans="1:7" ht="12.75" customHeight="1"/>
    <row r="95" spans="1:7" ht="12.75" customHeight="1"/>
    <row r="96" spans="1:7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</sheetData>
  <mergeCells count="33">
    <mergeCell ref="C44:J44"/>
    <mergeCell ref="C45:J45"/>
    <mergeCell ref="C46:J46"/>
    <mergeCell ref="C47:J47"/>
    <mergeCell ref="H49:I50"/>
    <mergeCell ref="J49:J50"/>
    <mergeCell ref="A36:E36"/>
    <mergeCell ref="A37:E37"/>
    <mergeCell ref="C39:J39"/>
    <mergeCell ref="C41:C42"/>
    <mergeCell ref="D41:H41"/>
    <mergeCell ref="I41:I42"/>
    <mergeCell ref="J41:J42"/>
    <mergeCell ref="E42:H42"/>
    <mergeCell ref="A35:E35"/>
    <mergeCell ref="J35:P35"/>
    <mergeCell ref="K9:P9"/>
    <mergeCell ref="K11:P11"/>
    <mergeCell ref="F13:J13"/>
    <mergeCell ref="F14:J14"/>
    <mergeCell ref="B21:C21"/>
    <mergeCell ref="F21:G21"/>
    <mergeCell ref="A25:E25"/>
    <mergeCell ref="A26:E26"/>
    <mergeCell ref="C27:J27"/>
    <mergeCell ref="C28:I28"/>
    <mergeCell ref="N28:N34"/>
    <mergeCell ref="A4:E4"/>
    <mergeCell ref="A5:E5"/>
    <mergeCell ref="A6:E6"/>
    <mergeCell ref="E8:J8"/>
    <mergeCell ref="A9:E9"/>
    <mergeCell ref="B8:D8"/>
  </mergeCells>
  <pageMargins left="0.51181102362204722" right="0.51181102362204722" top="0.78740157480314965" bottom="0.78740157480314965" header="0" footer="0"/>
  <pageSetup paperSize="9" scale="12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T170"/>
  <sheetViews>
    <sheetView topLeftCell="A142" zoomScale="68" zoomScaleNormal="68" zoomScaleSheetLayoutView="70" workbookViewId="0">
      <selection activeCell="D168" sqref="D168"/>
    </sheetView>
  </sheetViews>
  <sheetFormatPr defaultColWidth="8.85546875" defaultRowHeight="15"/>
  <cols>
    <col min="1" max="1" width="35.7109375" style="90" customWidth="1"/>
    <col min="2" max="2" width="18" style="90" customWidth="1"/>
    <col min="3" max="3" width="12" style="90" customWidth="1"/>
    <col min="4" max="4" width="18.7109375" style="90" customWidth="1"/>
    <col min="5" max="5" width="12.140625" style="90" customWidth="1"/>
    <col min="6" max="6" width="6.85546875" style="90" customWidth="1"/>
    <col min="7" max="7" width="5.28515625" style="90" customWidth="1"/>
    <col min="8" max="8" width="7" style="90" customWidth="1"/>
    <col min="9" max="9" width="6.85546875" style="90" customWidth="1"/>
    <col min="10" max="16384" width="8.85546875" style="90"/>
  </cols>
  <sheetData>
    <row r="3" spans="1:16" ht="18.75">
      <c r="A3" s="88"/>
      <c r="B3" s="255" t="s">
        <v>227</v>
      </c>
      <c r="C3" s="256"/>
      <c r="D3" s="256"/>
      <c r="E3" s="256"/>
      <c r="F3" s="89"/>
      <c r="G3" s="89"/>
      <c r="H3" s="89"/>
      <c r="I3" s="88"/>
      <c r="J3" s="88"/>
    </row>
    <row r="4" spans="1:16" ht="18.75">
      <c r="A4" s="88"/>
      <c r="B4" s="255" t="s">
        <v>228</v>
      </c>
      <c r="C4" s="256"/>
      <c r="D4" s="256"/>
      <c r="E4" s="256"/>
      <c r="F4" s="89"/>
      <c r="G4" s="89"/>
      <c r="H4" s="89"/>
      <c r="I4" s="91"/>
      <c r="J4" s="88"/>
      <c r="M4" s="216"/>
      <c r="N4" s="135"/>
      <c r="O4" s="136"/>
      <c r="P4" s="216"/>
    </row>
    <row r="5" spans="1:16" ht="18.75">
      <c r="A5" s="88"/>
      <c r="B5" s="410" t="s">
        <v>229</v>
      </c>
      <c r="C5" s="410"/>
      <c r="D5" s="410"/>
      <c r="E5" s="256"/>
      <c r="F5" s="89"/>
      <c r="G5" s="89"/>
      <c r="H5" s="89"/>
      <c r="I5" s="88"/>
      <c r="J5" s="88"/>
      <c r="M5" s="216"/>
      <c r="N5" s="135"/>
      <c r="O5" s="136"/>
      <c r="P5" s="216"/>
    </row>
    <row r="6" spans="1:16">
      <c r="A6" s="88"/>
      <c r="B6" s="92" t="s">
        <v>54</v>
      </c>
      <c r="C6" s="88"/>
      <c r="D6" s="88"/>
      <c r="E6" s="88"/>
      <c r="F6" s="88"/>
      <c r="G6" s="88"/>
      <c r="H6" s="88"/>
      <c r="I6" s="88"/>
      <c r="J6" s="88"/>
      <c r="M6" s="216"/>
      <c r="N6" s="216"/>
      <c r="O6" s="216"/>
      <c r="P6" s="216"/>
    </row>
    <row r="7" spans="1:16" ht="15" customHeight="1">
      <c r="A7" s="88"/>
      <c r="B7" s="92"/>
      <c r="C7" s="88"/>
      <c r="D7" s="88"/>
      <c r="E7" s="88"/>
      <c r="F7" s="88"/>
      <c r="G7" s="88"/>
      <c r="H7" s="88"/>
      <c r="I7" s="88"/>
      <c r="J7" s="88"/>
    </row>
    <row r="8" spans="1:16">
      <c r="A8" s="220"/>
      <c r="B8" s="220"/>
      <c r="C8" s="140"/>
      <c r="D8" s="140"/>
      <c r="E8" s="140"/>
      <c r="F8" s="140"/>
      <c r="G8" s="140"/>
      <c r="H8" s="88"/>
    </row>
    <row r="9" spans="1:16" ht="15.75">
      <c r="A9" s="88"/>
      <c r="B9" s="88"/>
      <c r="C9" s="258" t="s">
        <v>243</v>
      </c>
      <c r="D9" s="93"/>
      <c r="E9" s="93"/>
      <c r="F9" s="93"/>
      <c r="G9" s="93"/>
      <c r="H9" s="93"/>
      <c r="I9" s="135"/>
      <c r="J9" s="135"/>
      <c r="K9" s="136"/>
    </row>
    <row r="10" spans="1:16">
      <c r="A10" s="88"/>
      <c r="B10" s="88"/>
      <c r="C10" s="93"/>
      <c r="D10" s="93"/>
      <c r="E10" s="93"/>
      <c r="F10" s="93"/>
      <c r="G10" s="93"/>
      <c r="H10" s="93"/>
      <c r="I10" s="240"/>
      <c r="J10" s="240"/>
      <c r="K10" s="136"/>
    </row>
    <row r="11" spans="1:16" ht="15.75" thickBot="1">
      <c r="A11" s="88"/>
      <c r="B11" s="88"/>
      <c r="C11" s="93"/>
      <c r="D11" s="93"/>
      <c r="E11" s="93"/>
      <c r="F11" s="93"/>
      <c r="G11" s="93"/>
      <c r="H11" s="93"/>
      <c r="I11" s="240"/>
      <c r="J11" s="240"/>
      <c r="K11" s="136"/>
    </row>
    <row r="12" spans="1:16" s="216" customFormat="1" ht="15.75" thickBot="1">
      <c r="A12" s="245" t="s">
        <v>168</v>
      </c>
      <c r="B12" s="244"/>
      <c r="C12" s="244"/>
      <c r="D12" s="244"/>
      <c r="E12" s="244"/>
      <c r="F12" s="244"/>
      <c r="G12" s="244"/>
      <c r="H12" s="244"/>
      <c r="I12" s="244"/>
      <c r="J12" s="244"/>
      <c r="K12" s="136"/>
    </row>
    <row r="13" spans="1:16" s="216" customFormat="1">
      <c r="A13" s="244"/>
      <c r="B13" s="244"/>
      <c r="C13" s="244"/>
      <c r="D13" s="244"/>
      <c r="E13" s="244"/>
      <c r="F13" s="244"/>
      <c r="G13" s="244"/>
      <c r="H13" s="244"/>
      <c r="I13" s="244"/>
      <c r="J13" s="244"/>
      <c r="K13" s="136"/>
    </row>
    <row r="14" spans="1:16">
      <c r="B14" s="237"/>
      <c r="C14" s="237"/>
      <c r="D14" s="237"/>
      <c r="E14" s="237"/>
      <c r="F14" s="237"/>
      <c r="G14" s="93"/>
      <c r="H14" s="93"/>
      <c r="I14" s="240"/>
      <c r="J14" s="240"/>
      <c r="K14" s="136"/>
    </row>
    <row r="15" spans="1:16">
      <c r="A15" s="94" t="s">
        <v>230</v>
      </c>
      <c r="B15" s="416" t="s">
        <v>55</v>
      </c>
      <c r="C15" s="416"/>
      <c r="D15" s="416"/>
      <c r="E15" s="416"/>
      <c r="F15" s="416"/>
      <c r="G15" s="88"/>
      <c r="H15" s="88"/>
      <c r="I15" s="135"/>
      <c r="J15" s="135"/>
      <c r="K15" s="136"/>
    </row>
    <row r="16" spans="1:16">
      <c r="A16" s="241"/>
      <c r="B16" s="95" t="s">
        <v>56</v>
      </c>
      <c r="C16" s="417" t="s">
        <v>57</v>
      </c>
      <c r="D16" s="95" t="s">
        <v>58</v>
      </c>
      <c r="E16" s="418" t="s">
        <v>59</v>
      </c>
      <c r="F16" s="417">
        <f>B17*D17</f>
        <v>2</v>
      </c>
      <c r="G16" s="88"/>
      <c r="H16" s="88"/>
      <c r="I16" s="135"/>
      <c r="J16" s="135"/>
      <c r="K16" s="136"/>
    </row>
    <row r="17" spans="1:11">
      <c r="A17" s="88"/>
      <c r="B17" s="95">
        <v>2</v>
      </c>
      <c r="C17" s="417"/>
      <c r="D17" s="95">
        <v>1</v>
      </c>
      <c r="E17" s="419"/>
      <c r="F17" s="417"/>
      <c r="G17" s="88"/>
      <c r="H17" s="88"/>
      <c r="I17" s="135"/>
      <c r="J17" s="135"/>
      <c r="K17" s="136"/>
    </row>
    <row r="18" spans="1:11">
      <c r="A18" s="88"/>
      <c r="B18" s="240"/>
      <c r="C18" s="141"/>
      <c r="D18" s="240"/>
      <c r="E18" s="141"/>
      <c r="F18" s="141"/>
      <c r="G18" s="88"/>
      <c r="H18" s="88"/>
      <c r="I18" s="240"/>
      <c r="J18" s="240"/>
      <c r="K18" s="136"/>
    </row>
    <row r="19" spans="1:11">
      <c r="A19" s="88"/>
      <c r="B19" s="240"/>
      <c r="C19" s="141"/>
      <c r="D19" s="240"/>
      <c r="E19" s="141"/>
      <c r="F19" s="141"/>
      <c r="G19" s="88"/>
      <c r="H19" s="88"/>
      <c r="I19" s="240"/>
      <c r="J19" s="240"/>
      <c r="K19" s="136"/>
    </row>
    <row r="20" spans="1:11" ht="37.9" customHeight="1">
      <c r="A20" s="99" t="s">
        <v>231</v>
      </c>
      <c r="B20" s="240"/>
      <c r="C20" s="141"/>
      <c r="D20" s="240"/>
      <c r="E20" s="115" t="s">
        <v>19</v>
      </c>
      <c r="F20" s="141"/>
      <c r="G20" s="88"/>
      <c r="H20" s="88"/>
      <c r="I20" s="240"/>
      <c r="J20" s="240"/>
      <c r="K20" s="136"/>
    </row>
    <row r="21" spans="1:11">
      <c r="A21" s="88"/>
      <c r="B21" s="240"/>
      <c r="C21" s="141"/>
      <c r="D21" s="241" t="s">
        <v>232</v>
      </c>
      <c r="E21" s="242">
        <v>5</v>
      </c>
      <c r="F21" s="141"/>
      <c r="G21" s="88"/>
      <c r="H21" s="88"/>
      <c r="I21" s="240"/>
      <c r="J21" s="240"/>
      <c r="K21" s="136"/>
    </row>
    <row r="22" spans="1:11">
      <c r="A22" s="88"/>
      <c r="B22" s="240"/>
      <c r="C22" s="141"/>
      <c r="D22" s="240"/>
      <c r="E22" s="141"/>
      <c r="F22" s="141"/>
      <c r="G22" s="88"/>
      <c r="H22" s="88"/>
      <c r="I22" s="240"/>
      <c r="J22" s="240"/>
      <c r="K22" s="136"/>
    </row>
    <row r="23" spans="1:11" ht="15.75" thickBot="1">
      <c r="A23" s="88"/>
      <c r="B23" s="96"/>
      <c r="C23" s="88"/>
      <c r="D23" s="96"/>
      <c r="E23" s="88"/>
      <c r="F23" s="97" t="s">
        <v>60</v>
      </c>
      <c r="G23" s="88"/>
      <c r="H23" s="88"/>
      <c r="I23" s="135"/>
      <c r="J23" s="135"/>
      <c r="K23" s="136"/>
    </row>
    <row r="24" spans="1:11" s="216" customFormat="1" ht="15.75" thickBot="1">
      <c r="A24" s="246" t="s">
        <v>61</v>
      </c>
      <c r="B24" s="247"/>
      <c r="D24" s="247"/>
      <c r="E24" s="247"/>
      <c r="F24" s="247"/>
      <c r="G24" s="247"/>
      <c r="H24" s="247"/>
      <c r="I24" s="247"/>
    </row>
    <row r="25" spans="1:11" ht="14.45" customHeight="1">
      <c r="A25" s="98"/>
      <c r="B25" s="98"/>
      <c r="C25" s="98"/>
      <c r="D25" s="98"/>
      <c r="E25" s="98"/>
      <c r="F25" s="98"/>
      <c r="G25" s="98"/>
      <c r="H25" s="88"/>
    </row>
    <row r="26" spans="1:11" ht="14.45" customHeight="1">
      <c r="A26" s="99" t="s">
        <v>23</v>
      </c>
      <c r="B26" s="406" t="s">
        <v>62</v>
      </c>
      <c r="C26" s="406"/>
      <c r="D26" s="406"/>
      <c r="E26" s="406"/>
      <c r="F26" s="406"/>
      <c r="G26" s="406"/>
      <c r="H26" s="406"/>
      <c r="I26" s="406"/>
    </row>
    <row r="27" spans="1:11" ht="14.45" customHeight="1">
      <c r="A27" s="98"/>
      <c r="B27" s="98"/>
      <c r="C27" s="98"/>
      <c r="D27" s="98"/>
      <c r="E27" s="98"/>
      <c r="F27" s="98"/>
      <c r="G27" s="98"/>
      <c r="H27" s="88"/>
    </row>
    <row r="28" spans="1:11" ht="14.45" customHeight="1">
      <c r="A28" s="98"/>
      <c r="B28" s="98"/>
      <c r="C28" s="98"/>
      <c r="D28" s="98"/>
      <c r="E28" s="98"/>
      <c r="F28" s="98"/>
      <c r="G28" s="98"/>
      <c r="H28" s="88"/>
    </row>
    <row r="29" spans="1:11" ht="14.45" customHeight="1">
      <c r="A29" s="131" t="s">
        <v>69</v>
      </c>
      <c r="B29" s="131">
        <v>1.05</v>
      </c>
      <c r="C29" s="131" t="s">
        <v>57</v>
      </c>
      <c r="D29" s="131">
        <v>1.05</v>
      </c>
      <c r="E29" s="131" t="s">
        <v>57</v>
      </c>
      <c r="F29" s="131">
        <v>1.55</v>
      </c>
      <c r="G29" s="131" t="s">
        <v>57</v>
      </c>
      <c r="H29" s="130">
        <v>29</v>
      </c>
      <c r="I29" s="130" t="s">
        <v>59</v>
      </c>
      <c r="J29" s="131">
        <f>ROUND(B29*D29*F29*H29,2)</f>
        <v>49.56</v>
      </c>
    </row>
    <row r="30" spans="1:11" ht="14.45" customHeight="1">
      <c r="A30" s="131" t="s">
        <v>91</v>
      </c>
      <c r="B30" s="131">
        <v>151.4</v>
      </c>
      <c r="C30" s="131" t="s">
        <v>57</v>
      </c>
      <c r="D30" s="131">
        <v>0.2</v>
      </c>
      <c r="E30" s="131" t="s">
        <v>57</v>
      </c>
      <c r="F30" s="131">
        <v>0.35</v>
      </c>
      <c r="G30" s="405" t="s">
        <v>59</v>
      </c>
      <c r="H30" s="405"/>
      <c r="I30" s="405"/>
      <c r="J30" s="131">
        <f>PRODUCT(B30,D30,F30)</f>
        <v>10.597999999999999</v>
      </c>
    </row>
    <row r="31" spans="1:11" ht="14.45" customHeight="1">
      <c r="A31" s="138"/>
      <c r="B31" s="138"/>
      <c r="C31" s="138"/>
      <c r="D31" s="138"/>
      <c r="E31" s="138"/>
      <c r="F31" s="138"/>
      <c r="G31" s="420" t="s">
        <v>156</v>
      </c>
      <c r="H31" s="420"/>
      <c r="I31" s="420"/>
      <c r="J31" s="139">
        <f>ROUND(SUM(J29:J30),2)</f>
        <v>60.16</v>
      </c>
    </row>
    <row r="32" spans="1:11" ht="14.45" customHeight="1">
      <c r="A32" s="98"/>
    </row>
    <row r="33" spans="1:10" ht="14.45" customHeight="1" thickBot="1">
      <c r="A33" s="98"/>
      <c r="B33" s="98"/>
      <c r="C33" s="98"/>
      <c r="D33" s="98"/>
      <c r="E33" s="98"/>
      <c r="F33" s="98"/>
      <c r="G33" s="98"/>
      <c r="H33" s="88"/>
      <c r="I33" s="88"/>
      <c r="J33" s="88"/>
    </row>
    <row r="34" spans="1:10" ht="14.45" customHeight="1" thickBot="1">
      <c r="A34" s="248" t="s">
        <v>206</v>
      </c>
      <c r="B34" s="244"/>
      <c r="C34" s="244"/>
      <c r="D34" s="244"/>
      <c r="E34" s="244"/>
      <c r="F34" s="244"/>
      <c r="G34" s="244"/>
      <c r="H34" s="244"/>
      <c r="I34" s="244"/>
      <c r="J34" s="88"/>
    </row>
    <row r="35" spans="1:10" ht="14.45" customHeight="1">
      <c r="A35" s="98"/>
      <c r="B35" s="137"/>
      <c r="C35" s="137"/>
      <c r="D35" s="137"/>
      <c r="E35" s="137"/>
      <c r="F35" s="137"/>
      <c r="G35" s="137"/>
      <c r="H35" s="135"/>
      <c r="I35" s="140"/>
      <c r="J35" s="141"/>
    </row>
    <row r="36" spans="1:10" ht="14.45" customHeight="1">
      <c r="A36" s="400" t="s">
        <v>63</v>
      </c>
      <c r="B36" s="400" t="s">
        <v>59</v>
      </c>
      <c r="C36" s="131" t="s">
        <v>92</v>
      </c>
      <c r="D36" s="400" t="s">
        <v>29</v>
      </c>
      <c r="E36" s="405" t="s">
        <v>93</v>
      </c>
      <c r="F36" s="405"/>
      <c r="G36" s="405"/>
      <c r="H36" s="399" t="s">
        <v>59</v>
      </c>
      <c r="I36" s="401">
        <f>ROUND(C37-E37,2)</f>
        <v>28.98</v>
      </c>
      <c r="J36" s="402"/>
    </row>
    <row r="37" spans="1:10" ht="14.45" customHeight="1">
      <c r="A37" s="400"/>
      <c r="B37" s="400"/>
      <c r="C37" s="131">
        <f>J31</f>
        <v>60.16</v>
      </c>
      <c r="D37" s="400"/>
      <c r="E37" s="405">
        <f>C43</f>
        <v>31.183999999999997</v>
      </c>
      <c r="F37" s="405"/>
      <c r="G37" s="405"/>
      <c r="H37" s="399"/>
      <c r="I37" s="403"/>
      <c r="J37" s="404"/>
    </row>
    <row r="38" spans="1:10" ht="14.45" customHeight="1">
      <c r="A38" s="142"/>
      <c r="B38" s="142"/>
      <c r="C38" s="137"/>
      <c r="D38" s="142"/>
      <c r="E38" s="137"/>
      <c r="F38" s="137"/>
      <c r="G38" s="137"/>
      <c r="H38" s="143"/>
      <c r="I38" s="140"/>
      <c r="J38" s="141"/>
    </row>
    <row r="39" spans="1:10" ht="21.6" customHeight="1">
      <c r="A39" s="142"/>
      <c r="B39" s="133" t="s">
        <v>94</v>
      </c>
      <c r="C39" s="131">
        <f>J53</f>
        <v>14.63</v>
      </c>
      <c r="D39" s="142"/>
      <c r="E39" s="137"/>
      <c r="F39" s="137"/>
      <c r="G39" s="137"/>
      <c r="H39" s="143"/>
      <c r="I39" s="140"/>
      <c r="J39" s="141"/>
    </row>
    <row r="40" spans="1:10" ht="14.45" customHeight="1">
      <c r="A40" s="142"/>
      <c r="B40" s="133" t="s">
        <v>69</v>
      </c>
      <c r="C40" s="131">
        <f>J59</f>
        <v>8.6999999999999993</v>
      </c>
      <c r="D40" s="142"/>
      <c r="E40" s="398" t="s">
        <v>95</v>
      </c>
      <c r="F40" s="398"/>
      <c r="G40" s="398"/>
      <c r="H40" s="398"/>
      <c r="I40" s="398"/>
      <c r="J40" s="398"/>
    </row>
    <row r="41" spans="1:10" ht="15.75" customHeight="1">
      <c r="A41" s="98"/>
      <c r="B41" s="185" t="s">
        <v>157</v>
      </c>
      <c r="C41" s="131">
        <f>B60*D60*1.2*H60</f>
        <v>1.0439999999999998</v>
      </c>
      <c r="D41" s="103"/>
      <c r="E41" s="103"/>
      <c r="F41" s="103"/>
      <c r="G41" s="103"/>
      <c r="H41" s="96"/>
      <c r="I41" s="88"/>
      <c r="J41" s="88"/>
    </row>
    <row r="42" spans="1:10" ht="14.45" customHeight="1">
      <c r="A42" s="98"/>
      <c r="B42" s="131" t="s">
        <v>72</v>
      </c>
      <c r="C42" s="131">
        <f>J61</f>
        <v>6.81</v>
      </c>
      <c r="D42" s="103"/>
      <c r="E42" s="103"/>
      <c r="F42" s="103"/>
      <c r="G42" s="103"/>
      <c r="H42" s="134"/>
      <c r="I42" s="88"/>
      <c r="J42" s="88"/>
    </row>
    <row r="43" spans="1:10" ht="14.45" customHeight="1">
      <c r="A43" s="98"/>
      <c r="B43" s="131" t="s">
        <v>0</v>
      </c>
      <c r="C43" s="131">
        <f>SUM(C39:C42)</f>
        <v>31.183999999999997</v>
      </c>
      <c r="D43" s="103"/>
      <c r="E43" s="103"/>
      <c r="F43" s="103"/>
      <c r="G43" s="103"/>
      <c r="H43" s="134"/>
      <c r="I43" s="88"/>
      <c r="J43" s="88"/>
    </row>
    <row r="44" spans="1:10" ht="14.45" customHeight="1">
      <c r="A44" s="98"/>
      <c r="B44" s="223"/>
      <c r="C44" s="223"/>
      <c r="D44" s="103"/>
      <c r="E44" s="103"/>
      <c r="F44" s="103"/>
      <c r="G44" s="103"/>
      <c r="H44" s="222"/>
      <c r="I44" s="88"/>
      <c r="J44" s="88"/>
    </row>
    <row r="45" spans="1:10" ht="14.45" customHeight="1" thickBot="1">
      <c r="A45" s="98"/>
      <c r="B45" s="223"/>
      <c r="C45" s="223"/>
      <c r="D45" s="103"/>
      <c r="E45" s="103"/>
      <c r="F45" s="103"/>
      <c r="G45" s="103"/>
      <c r="H45" s="222"/>
      <c r="I45" s="88"/>
      <c r="J45" s="88"/>
    </row>
    <row r="46" spans="1:10" ht="14.45" customHeight="1" thickBot="1">
      <c r="A46" s="246" t="s">
        <v>64</v>
      </c>
      <c r="B46" s="249"/>
      <c r="C46" s="249"/>
      <c r="D46" s="249"/>
      <c r="E46" s="249"/>
      <c r="F46" s="249"/>
      <c r="G46" s="103"/>
      <c r="H46" s="96"/>
      <c r="I46" s="88"/>
      <c r="J46" s="88"/>
    </row>
    <row r="47" spans="1:10" ht="14.45" customHeight="1">
      <c r="A47" s="98"/>
      <c r="B47" s="103"/>
      <c r="C47" s="103"/>
      <c r="D47" s="103"/>
      <c r="E47" s="103"/>
      <c r="F47" s="103"/>
      <c r="G47" s="103"/>
      <c r="H47" s="96"/>
      <c r="I47" s="88"/>
      <c r="J47" s="88"/>
    </row>
    <row r="48" spans="1:10" ht="14.45" customHeight="1">
      <c r="A48" s="99" t="s">
        <v>27</v>
      </c>
      <c r="B48" s="406" t="s">
        <v>65</v>
      </c>
      <c r="C48" s="406"/>
      <c r="D48" s="406"/>
      <c r="E48" s="406"/>
      <c r="F48" s="406"/>
      <c r="G48" s="406"/>
      <c r="H48" s="406"/>
      <c r="I48" s="406"/>
      <c r="J48" s="406"/>
    </row>
    <row r="49" spans="1:10" ht="14.45" customHeight="1">
      <c r="A49" s="98"/>
      <c r="B49" s="123" t="s">
        <v>66</v>
      </c>
      <c r="C49" s="104"/>
      <c r="D49" s="123" t="s">
        <v>56</v>
      </c>
      <c r="E49" s="104"/>
      <c r="F49" s="123" t="s">
        <v>67</v>
      </c>
      <c r="G49" s="98"/>
      <c r="H49" s="124" t="s">
        <v>17</v>
      </c>
      <c r="I49" s="88"/>
      <c r="J49" s="123" t="s">
        <v>68</v>
      </c>
    </row>
    <row r="50" spans="1:10" ht="14.45" customHeight="1">
      <c r="A50" s="99" t="s">
        <v>69</v>
      </c>
      <c r="B50" s="100">
        <v>1</v>
      </c>
      <c r="C50" s="100" t="s">
        <v>57</v>
      </c>
      <c r="D50" s="100">
        <v>1</v>
      </c>
      <c r="E50" s="100" t="s">
        <v>57</v>
      </c>
      <c r="F50" s="100">
        <v>0.05</v>
      </c>
      <c r="G50" s="100" t="s">
        <v>57</v>
      </c>
      <c r="H50" s="95">
        <f>H29</f>
        <v>29</v>
      </c>
      <c r="I50" s="95" t="s">
        <v>59</v>
      </c>
      <c r="J50" s="95">
        <f>ROUND(B50*D50*F50*H50,2)</f>
        <v>1.45</v>
      </c>
    </row>
    <row r="51" spans="1:10" ht="14.45" customHeight="1">
      <c r="A51" s="99"/>
      <c r="B51" s="412" t="s">
        <v>88</v>
      </c>
      <c r="C51" s="412"/>
      <c r="D51" s="412"/>
      <c r="E51" s="125"/>
      <c r="F51" s="412" t="s">
        <v>89</v>
      </c>
      <c r="G51" s="412"/>
      <c r="H51" s="412"/>
      <c r="I51" s="125"/>
      <c r="J51" s="126"/>
    </row>
    <row r="52" spans="1:10" ht="14.45" customHeight="1">
      <c r="A52" s="99" t="s">
        <v>70</v>
      </c>
      <c r="B52" s="413">
        <v>263.60000000000002</v>
      </c>
      <c r="C52" s="414"/>
      <c r="D52" s="415"/>
      <c r="E52" s="100" t="s">
        <v>57</v>
      </c>
      <c r="F52" s="413">
        <v>0.05</v>
      </c>
      <c r="G52" s="414"/>
      <c r="H52" s="415"/>
      <c r="I52" s="95" t="s">
        <v>59</v>
      </c>
      <c r="J52" s="95">
        <f>B52*F52</f>
        <v>13.180000000000001</v>
      </c>
    </row>
    <row r="53" spans="1:10" ht="14.45" customHeight="1">
      <c r="A53" s="98"/>
      <c r="B53" s="103"/>
      <c r="C53" s="103"/>
      <c r="D53" s="103"/>
      <c r="E53" s="103"/>
      <c r="F53" s="103"/>
      <c r="G53" s="103"/>
      <c r="H53" s="96"/>
      <c r="I53" s="88"/>
      <c r="J53" s="105">
        <f>ROUND(SUM(J50:J52),2)</f>
        <v>14.63</v>
      </c>
    </row>
    <row r="54" spans="1:10" ht="14.45" customHeight="1">
      <c r="A54" s="98"/>
      <c r="B54" s="98"/>
      <c r="C54" s="98"/>
      <c r="D54" s="98"/>
      <c r="E54" s="98"/>
      <c r="F54" s="98"/>
      <c r="G54" s="98"/>
      <c r="H54" s="88"/>
      <c r="I54" s="88"/>
      <c r="J54" s="88"/>
    </row>
    <row r="55" spans="1:10" ht="14.45" customHeight="1">
      <c r="A55" s="411" t="s">
        <v>165</v>
      </c>
      <c r="B55" s="411"/>
      <c r="C55" s="411"/>
      <c r="D55" s="411"/>
      <c r="E55" s="411"/>
      <c r="F55" s="411"/>
      <c r="G55" s="411"/>
      <c r="H55" s="411"/>
      <c r="I55" s="411"/>
      <c r="J55" s="411"/>
    </row>
    <row r="56" spans="1:10" ht="14.45" customHeight="1">
      <c r="A56" s="106" t="s">
        <v>28</v>
      </c>
      <c r="B56" s="103"/>
      <c r="C56" s="103"/>
      <c r="D56" s="103"/>
      <c r="E56" s="103"/>
      <c r="F56" s="103"/>
      <c r="G56" s="103"/>
      <c r="H56" s="103"/>
      <c r="I56" s="103"/>
      <c r="J56" s="88"/>
    </row>
    <row r="57" spans="1:10" ht="14.45" customHeight="1">
      <c r="A57" s="88"/>
      <c r="B57" s="120" t="s">
        <v>66</v>
      </c>
      <c r="C57" s="108"/>
      <c r="D57" s="120" t="s">
        <v>56</v>
      </c>
      <c r="E57" s="108"/>
      <c r="F57" s="120" t="s">
        <v>67</v>
      </c>
      <c r="G57" s="98"/>
      <c r="H57" s="215" t="s">
        <v>17</v>
      </c>
      <c r="I57" s="88"/>
      <c r="J57" s="120" t="s">
        <v>68</v>
      </c>
    </row>
    <row r="58" spans="1:10" ht="14.45" customHeight="1">
      <c r="A58" s="406" t="s">
        <v>161</v>
      </c>
      <c r="B58" s="406"/>
      <c r="C58" s="406"/>
      <c r="D58" s="406"/>
      <c r="E58" s="406"/>
      <c r="F58" s="406"/>
      <c r="G58" s="406"/>
      <c r="H58" s="406"/>
      <c r="I58" s="406"/>
      <c r="J58" s="406"/>
    </row>
    <row r="59" spans="1:10" ht="14.45" customHeight="1">
      <c r="A59" s="99" t="s">
        <v>71</v>
      </c>
      <c r="B59" s="107">
        <v>1</v>
      </c>
      <c r="C59" s="100" t="s">
        <v>57</v>
      </c>
      <c r="D59" s="100">
        <v>1</v>
      </c>
      <c r="E59" s="100" t="s">
        <v>57</v>
      </c>
      <c r="F59" s="201">
        <v>0.3</v>
      </c>
      <c r="G59" s="204" t="s">
        <v>57</v>
      </c>
      <c r="H59" s="193">
        <f>H29</f>
        <v>29</v>
      </c>
      <c r="I59" s="205" t="s">
        <v>59</v>
      </c>
      <c r="J59" s="203">
        <f>ROUND(B59*D59*F59*H59,2)</f>
        <v>8.6999999999999993</v>
      </c>
    </row>
    <row r="60" spans="1:10" ht="14.45" customHeight="1">
      <c r="A60" s="99" t="s">
        <v>162</v>
      </c>
      <c r="B60" s="107">
        <v>0.12</v>
      </c>
      <c r="C60" s="100" t="s">
        <v>57</v>
      </c>
      <c r="D60" s="100">
        <v>0.25</v>
      </c>
      <c r="E60" s="100" t="s">
        <v>57</v>
      </c>
      <c r="F60" s="201">
        <v>1.9</v>
      </c>
      <c r="G60" s="204" t="s">
        <v>57</v>
      </c>
      <c r="H60" s="193">
        <v>29</v>
      </c>
      <c r="I60" s="205" t="s">
        <v>59</v>
      </c>
      <c r="J60" s="203">
        <f>ROUND(B60*D60*F60*H60,2)</f>
        <v>1.65</v>
      </c>
    </row>
    <row r="61" spans="1:10" ht="14.45" customHeight="1">
      <c r="A61" s="99" t="s">
        <v>72</v>
      </c>
      <c r="B61" s="201">
        <f>B30</f>
        <v>151.4</v>
      </c>
      <c r="C61" s="201" t="s">
        <v>57</v>
      </c>
      <c r="D61" s="201">
        <v>0.3</v>
      </c>
      <c r="E61" s="201" t="s">
        <v>57</v>
      </c>
      <c r="F61" s="201">
        <v>0.15</v>
      </c>
      <c r="G61" s="196"/>
      <c r="H61" s="103"/>
      <c r="I61" s="135" t="s">
        <v>59</v>
      </c>
      <c r="J61" s="203">
        <f>ROUND(B61*D61*F61,2)</f>
        <v>6.81</v>
      </c>
    </row>
    <row r="62" spans="1:10" ht="14.45" customHeight="1">
      <c r="A62" s="99" t="s">
        <v>159</v>
      </c>
      <c r="B62" s="201">
        <f>B61-5.8-5.8-6.52</f>
        <v>133.27999999999997</v>
      </c>
      <c r="C62" s="201" t="s">
        <v>57</v>
      </c>
      <c r="D62" s="201">
        <v>0.3</v>
      </c>
      <c r="E62" s="201" t="s">
        <v>57</v>
      </c>
      <c r="F62" s="201">
        <v>0.15</v>
      </c>
      <c r="G62" s="196"/>
      <c r="H62" s="196"/>
      <c r="I62" s="135" t="s">
        <v>59</v>
      </c>
      <c r="J62" s="203">
        <f>ROUND(B62*D62*F62,2)</f>
        <v>6</v>
      </c>
    </row>
    <row r="63" spans="1:10" ht="14.45" customHeight="1">
      <c r="A63" s="406" t="s">
        <v>104</v>
      </c>
      <c r="B63" s="406"/>
      <c r="C63" s="406"/>
      <c r="D63" s="406"/>
      <c r="E63" s="406"/>
      <c r="F63" s="406"/>
      <c r="G63" s="406"/>
      <c r="H63" s="406"/>
      <c r="I63" s="406"/>
      <c r="J63" s="406"/>
    </row>
    <row r="64" spans="1:10" ht="14.45" customHeight="1">
      <c r="A64" s="99" t="s">
        <v>167</v>
      </c>
      <c r="B64" s="195">
        <v>0.12</v>
      </c>
      <c r="C64" s="198" t="s">
        <v>57</v>
      </c>
      <c r="D64" s="198">
        <v>0.25</v>
      </c>
      <c r="E64" s="198" t="s">
        <v>57</v>
      </c>
      <c r="F64" s="198">
        <v>2.85</v>
      </c>
      <c r="G64" s="198" t="s">
        <v>57</v>
      </c>
      <c r="H64" s="193">
        <v>29</v>
      </c>
      <c r="I64" s="197" t="s">
        <v>59</v>
      </c>
      <c r="J64" s="194">
        <f>ROUND(B64*D64*F64*H64,2)</f>
        <v>2.48</v>
      </c>
    </row>
    <row r="65" spans="1:20" ht="14.45" customHeight="1">
      <c r="A65" s="219"/>
      <c r="B65" s="219"/>
      <c r="C65" s="219"/>
      <c r="D65" s="219"/>
      <c r="E65" s="219"/>
      <c r="F65" s="219"/>
      <c r="G65" s="219"/>
      <c r="H65" s="219"/>
      <c r="I65" s="219"/>
      <c r="J65" s="219"/>
    </row>
    <row r="66" spans="1:20" ht="14.45" customHeight="1">
      <c r="A66" s="192"/>
      <c r="B66" s="212"/>
      <c r="C66" s="212"/>
      <c r="D66" s="212"/>
      <c r="E66" s="212"/>
      <c r="F66" s="212"/>
      <c r="G66" s="212"/>
      <c r="H66" s="212"/>
      <c r="I66" s="135"/>
      <c r="J66" s="135"/>
    </row>
    <row r="67" spans="1:20" ht="14.45" customHeight="1">
      <c r="A67" s="127"/>
      <c r="B67" s="407" t="s">
        <v>88</v>
      </c>
      <c r="C67" s="408"/>
      <c r="D67" s="409"/>
      <c r="E67" s="211"/>
      <c r="F67" s="210" t="s">
        <v>90</v>
      </c>
      <c r="G67" s="211"/>
      <c r="H67" s="211"/>
      <c r="I67" s="211"/>
      <c r="J67" s="211"/>
    </row>
    <row r="68" spans="1:20" ht="14.45" customHeight="1">
      <c r="A68" s="99" t="s">
        <v>73</v>
      </c>
      <c r="B68" s="224">
        <f>B52</f>
        <v>263.60000000000002</v>
      </c>
      <c r="C68" s="125"/>
      <c r="D68" s="126"/>
      <c r="E68" s="100" t="s">
        <v>57</v>
      </c>
      <c r="F68" s="129">
        <v>0.08</v>
      </c>
      <c r="G68" s="398" t="s">
        <v>59</v>
      </c>
      <c r="H68" s="398"/>
      <c r="I68" s="398"/>
      <c r="J68" s="108">
        <f>ROUND(B68*F68,2)</f>
        <v>21.09</v>
      </c>
      <c r="K68" s="216"/>
    </row>
    <row r="69" spans="1:20" ht="14.45" customHeight="1">
      <c r="A69" s="192"/>
      <c r="B69" s="202"/>
      <c r="C69" s="202"/>
      <c r="D69" s="202"/>
      <c r="E69" s="202"/>
      <c r="F69" s="202"/>
      <c r="G69" s="412" t="s">
        <v>0</v>
      </c>
      <c r="H69" s="412"/>
      <c r="I69" s="412"/>
      <c r="J69" s="200">
        <f>SUM(J59:J62,J68,J64)</f>
        <v>46.73</v>
      </c>
      <c r="K69" s="216"/>
    </row>
    <row r="70" spans="1:20" ht="14.45" customHeight="1">
      <c r="K70" s="216"/>
    </row>
    <row r="71" spans="1:20" ht="14.45" customHeight="1">
      <c r="A71" s="411" t="s">
        <v>166</v>
      </c>
      <c r="B71" s="411"/>
      <c r="C71" s="411"/>
      <c r="D71" s="411"/>
      <c r="E71" s="411"/>
      <c r="F71" s="411"/>
      <c r="G71" s="411"/>
      <c r="H71" s="411"/>
      <c r="I71" s="411"/>
      <c r="J71" s="411"/>
      <c r="K71" s="216"/>
    </row>
    <row r="72" spans="1:20" ht="14.45" customHeight="1">
      <c r="A72" s="192"/>
      <c r="B72" s="217"/>
      <c r="C72" s="217"/>
      <c r="D72" s="217"/>
      <c r="E72" s="217"/>
      <c r="F72" s="217"/>
      <c r="K72" s="216"/>
    </row>
    <row r="73" spans="1:20" ht="14.45" customHeight="1">
      <c r="A73" s="406" t="s">
        <v>104</v>
      </c>
      <c r="B73" s="406"/>
      <c r="C73" s="406"/>
      <c r="D73" s="406"/>
      <c r="E73" s="406"/>
      <c r="F73" s="406"/>
      <c r="G73" s="429"/>
      <c r="H73" s="429"/>
      <c r="I73" s="429"/>
      <c r="J73" s="406"/>
    </row>
    <row r="74" spans="1:20" ht="14.45" customHeight="1">
      <c r="A74" s="123"/>
      <c r="B74" s="209" t="s">
        <v>66</v>
      </c>
      <c r="C74" s="108"/>
      <c r="D74" s="209" t="s">
        <v>56</v>
      </c>
      <c r="E74" s="108"/>
      <c r="F74" s="209" t="s">
        <v>67</v>
      </c>
      <c r="G74" s="217"/>
      <c r="H74" s="220"/>
      <c r="I74" s="140"/>
      <c r="J74" s="209" t="s">
        <v>68</v>
      </c>
    </row>
    <row r="75" spans="1:20" ht="14.45" customHeight="1">
      <c r="A75" s="206" t="s">
        <v>160</v>
      </c>
      <c r="B75" s="214">
        <f>B30+13.2</f>
        <v>164.6</v>
      </c>
      <c r="C75" s="207" t="s">
        <v>57</v>
      </c>
      <c r="D75" s="214">
        <v>0.3</v>
      </c>
      <c r="E75" s="208" t="s">
        <v>57</v>
      </c>
      <c r="F75" s="214">
        <v>0.12</v>
      </c>
      <c r="G75" s="196"/>
      <c r="H75" s="196"/>
      <c r="I75" s="135" t="s">
        <v>59</v>
      </c>
      <c r="J75" s="213">
        <f>ROUND(B75*D75*F75,2)</f>
        <v>5.93</v>
      </c>
    </row>
    <row r="76" spans="1:20" ht="14.45" customHeight="1"/>
    <row r="77" spans="1:20" s="199" customFormat="1" ht="12">
      <c r="A77" s="106"/>
      <c r="B77" s="407" t="s">
        <v>96</v>
      </c>
      <c r="C77" s="408"/>
      <c r="D77" s="409"/>
      <c r="E77" s="106"/>
      <c r="F77" s="106"/>
      <c r="G77" s="109"/>
      <c r="H77" s="109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</row>
    <row r="78" spans="1:20" s="128" customFormat="1" ht="14.45" customHeight="1">
      <c r="A78" s="99" t="s">
        <v>74</v>
      </c>
      <c r="B78" s="413">
        <f>286.5-46.5</f>
        <v>240</v>
      </c>
      <c r="C78" s="414"/>
      <c r="D78" s="415"/>
      <c r="E78" s="100" t="s">
        <v>57</v>
      </c>
      <c r="F78" s="110">
        <v>0.1</v>
      </c>
      <c r="G78" s="430" t="s">
        <v>59</v>
      </c>
      <c r="H78" s="398"/>
      <c r="I78" s="431"/>
      <c r="J78" s="203">
        <f>B78*F78</f>
        <v>24</v>
      </c>
    </row>
    <row r="79" spans="1:20" ht="14.45" customHeight="1">
      <c r="G79" s="420" t="s">
        <v>0</v>
      </c>
      <c r="H79" s="420"/>
      <c r="I79" s="420"/>
      <c r="J79" s="221">
        <f>SUM(J75,J78)</f>
        <v>29.93</v>
      </c>
    </row>
    <row r="80" spans="1:20" ht="14.45" customHeight="1">
      <c r="A80" s="178"/>
      <c r="B80" s="106"/>
      <c r="C80" s="106"/>
      <c r="D80" s="106"/>
      <c r="E80" s="106"/>
      <c r="F80" s="106"/>
      <c r="G80" s="428"/>
      <c r="H80" s="428"/>
      <c r="I80" s="428"/>
      <c r="J80" s="132"/>
    </row>
    <row r="81" spans="1:10" ht="14.45" customHeight="1" thickBot="1">
      <c r="A81" s="98"/>
      <c r="B81" s="103"/>
      <c r="C81" s="103"/>
      <c r="D81" s="109"/>
      <c r="E81" s="103"/>
      <c r="F81" s="103"/>
      <c r="G81" s="103"/>
      <c r="H81" s="103"/>
      <c r="I81" s="103"/>
      <c r="J81" s="88"/>
    </row>
    <row r="82" spans="1:10" ht="17.25" customHeight="1" thickBot="1">
      <c r="A82" s="246" t="s">
        <v>75</v>
      </c>
      <c r="B82" s="249"/>
      <c r="C82" s="249"/>
      <c r="D82" s="249"/>
      <c r="E82" s="249"/>
      <c r="F82" s="249"/>
      <c r="G82" s="103"/>
      <c r="H82" s="103"/>
      <c r="I82" s="103"/>
      <c r="J82" s="88"/>
    </row>
    <row r="83" spans="1:10" ht="17.25" customHeight="1">
      <c r="A83" s="247"/>
      <c r="B83" s="249"/>
      <c r="C83" s="249"/>
      <c r="D83" s="249"/>
      <c r="E83" s="249"/>
      <c r="F83" s="249"/>
      <c r="G83" s="103"/>
      <c r="H83" s="103"/>
      <c r="I83" s="103"/>
      <c r="J83" s="88"/>
    </row>
    <row r="84" spans="1:10" ht="14.45" customHeight="1">
      <c r="A84" s="250" t="s">
        <v>46</v>
      </c>
      <c r="B84" s="103"/>
      <c r="C84" s="103"/>
      <c r="D84" s="103"/>
      <c r="E84" s="103"/>
      <c r="F84" s="103"/>
      <c r="G84" s="103"/>
      <c r="H84" s="103"/>
      <c r="I84" s="103"/>
      <c r="J84" s="88"/>
    </row>
    <row r="85" spans="1:10" ht="41.45" customHeight="1">
      <c r="A85" s="98"/>
      <c r="B85" s="227" t="s">
        <v>76</v>
      </c>
      <c r="C85" s="141"/>
      <c r="D85" s="230" t="s">
        <v>77</v>
      </c>
      <c r="E85" s="218" t="s">
        <v>11</v>
      </c>
      <c r="F85" s="96"/>
      <c r="G85" s="98"/>
      <c r="H85" s="88"/>
      <c r="I85" s="88"/>
      <c r="J85" s="96"/>
    </row>
    <row r="86" spans="1:10" ht="23.45" customHeight="1">
      <c r="A86" s="99" t="s">
        <v>155</v>
      </c>
      <c r="B86" s="179">
        <f>B61</f>
        <v>151.4</v>
      </c>
      <c r="C86" s="226" t="s">
        <v>57</v>
      </c>
      <c r="D86" s="179">
        <v>2.85</v>
      </c>
      <c r="E86" s="231">
        <f>ROUND(B86*D86,2)</f>
        <v>431.49</v>
      </c>
      <c r="F86" s="103"/>
      <c r="G86" s="103"/>
      <c r="H86" s="96"/>
      <c r="I86" s="96"/>
      <c r="J86" s="96"/>
    </row>
    <row r="87" spans="1:10" ht="23.45" customHeight="1">
      <c r="A87" s="192"/>
      <c r="B87" s="188"/>
      <c r="C87" s="188"/>
      <c r="D87" s="188"/>
      <c r="E87" s="188"/>
      <c r="F87" s="103"/>
      <c r="G87" s="103"/>
      <c r="H87" s="182"/>
      <c r="I87" s="182"/>
      <c r="J87" s="182"/>
    </row>
    <row r="88" spans="1:10" ht="23.45" customHeight="1">
      <c r="A88" s="186" t="s">
        <v>47</v>
      </c>
      <c r="B88" s="227" t="s">
        <v>76</v>
      </c>
      <c r="C88" s="188"/>
      <c r="D88" s="230" t="s">
        <v>183</v>
      </c>
      <c r="E88" s="230" t="s">
        <v>11</v>
      </c>
      <c r="F88" s="103"/>
      <c r="G88" s="103"/>
      <c r="H88" s="182"/>
      <c r="I88" s="182"/>
      <c r="J88" s="182"/>
    </row>
    <row r="89" spans="1:10" ht="23.45" customHeight="1">
      <c r="A89" s="99" t="s">
        <v>152</v>
      </c>
      <c r="B89" s="183">
        <v>87.5</v>
      </c>
      <c r="C89" s="183" t="s">
        <v>57</v>
      </c>
      <c r="D89" s="183">
        <v>0.7</v>
      </c>
      <c r="E89" s="232">
        <f>PRODUCT(B89,D89)</f>
        <v>61.249999999999993</v>
      </c>
      <c r="F89" s="103"/>
      <c r="G89" s="103"/>
      <c r="H89" s="182"/>
      <c r="I89" s="182"/>
      <c r="J89" s="182"/>
    </row>
    <row r="91" spans="1:10">
      <c r="A91" s="106"/>
      <c r="B91" s="103"/>
      <c r="C91" s="103"/>
      <c r="D91" s="103"/>
      <c r="E91" s="103"/>
      <c r="F91" s="103"/>
      <c r="G91" s="103"/>
      <c r="H91" s="96"/>
      <c r="I91" s="96"/>
      <c r="J91" s="96"/>
    </row>
    <row r="92" spans="1:10">
      <c r="A92" s="189" t="s">
        <v>81</v>
      </c>
      <c r="B92" s="88"/>
      <c r="C92" s="88"/>
      <c r="D92" s="88"/>
      <c r="E92" s="88"/>
      <c r="F92" s="103"/>
      <c r="G92" s="103"/>
      <c r="H92" s="96"/>
      <c r="I92" s="96"/>
      <c r="J92" s="96"/>
    </row>
    <row r="93" spans="1:10">
      <c r="A93" s="422" t="s">
        <v>78</v>
      </c>
      <c r="B93" s="422"/>
      <c r="C93" s="422"/>
      <c r="D93" s="422"/>
      <c r="E93" s="422"/>
      <c r="F93" s="103"/>
      <c r="G93" s="103"/>
      <c r="H93" s="96"/>
      <c r="I93" s="88"/>
      <c r="J93" s="111"/>
    </row>
    <row r="94" spans="1:10">
      <c r="A94" s="181"/>
      <c r="B94" s="181"/>
      <c r="C94" s="181"/>
      <c r="D94" s="181"/>
      <c r="E94" s="181"/>
      <c r="F94" s="103"/>
      <c r="G94" s="103"/>
      <c r="H94" s="182"/>
      <c r="I94" s="88"/>
      <c r="J94" s="187"/>
    </row>
    <row r="95" spans="1:10">
      <c r="A95" s="181"/>
      <c r="B95" s="422" t="s">
        <v>79</v>
      </c>
      <c r="C95" s="422"/>
      <c r="D95" s="422"/>
      <c r="E95" s="422"/>
      <c r="F95" s="103"/>
      <c r="G95" s="103"/>
      <c r="H95" s="182"/>
      <c r="I95" s="88"/>
      <c r="J95" s="187"/>
    </row>
    <row r="96" spans="1:10" ht="46.15" customHeight="1">
      <c r="A96" s="191"/>
      <c r="B96" s="184" t="s">
        <v>80</v>
      </c>
      <c r="C96" s="93"/>
      <c r="D96" s="190" t="s">
        <v>153</v>
      </c>
      <c r="E96" s="184" t="s">
        <v>0</v>
      </c>
      <c r="F96" s="103"/>
      <c r="G96" s="103"/>
      <c r="H96" s="96"/>
      <c r="I96" s="88"/>
      <c r="J96" s="111"/>
    </row>
    <row r="97" spans="1:10">
      <c r="A97" s="140"/>
      <c r="B97" s="183">
        <f>B78</f>
        <v>240</v>
      </c>
      <c r="C97" s="183" t="s">
        <v>29</v>
      </c>
      <c r="D97" s="183">
        <f>B86*0.15</f>
        <v>22.71</v>
      </c>
      <c r="E97" s="183">
        <f>ROUND(B97-D97,2)</f>
        <v>217.29</v>
      </c>
      <c r="F97" s="88"/>
      <c r="G97" s="88"/>
      <c r="H97" s="88"/>
      <c r="I97" s="88"/>
      <c r="J97" s="88"/>
    </row>
    <row r="98" spans="1:10">
      <c r="A98" s="88"/>
      <c r="B98" s="142"/>
      <c r="C98" s="142"/>
      <c r="D98" s="142"/>
      <c r="E98" s="142"/>
      <c r="F98" s="88"/>
      <c r="G98" s="88"/>
      <c r="H98" s="88"/>
      <c r="I98" s="88"/>
      <c r="J98" s="88"/>
    </row>
    <row r="99" spans="1:10">
      <c r="A99" s="99" t="s">
        <v>154</v>
      </c>
      <c r="B99" s="183">
        <f>E86</f>
        <v>431.49</v>
      </c>
      <c r="C99" s="183" t="s">
        <v>57</v>
      </c>
      <c r="D99" s="183">
        <v>2</v>
      </c>
      <c r="E99" s="183">
        <f>PRODUCT(B99,D99)</f>
        <v>862.98</v>
      </c>
      <c r="F99" s="140"/>
      <c r="G99" s="88"/>
      <c r="H99" s="88"/>
      <c r="I99" s="88"/>
      <c r="J99" s="88"/>
    </row>
    <row r="100" spans="1:10">
      <c r="A100" s="99" t="s">
        <v>158</v>
      </c>
      <c r="B100" s="183">
        <v>87.5</v>
      </c>
      <c r="C100" s="183" t="s">
        <v>57</v>
      </c>
      <c r="D100" s="183">
        <v>1</v>
      </c>
      <c r="E100" s="183">
        <f>ROUND(B100*D100,2)</f>
        <v>87.5</v>
      </c>
      <c r="F100" s="140"/>
      <c r="G100" s="88"/>
      <c r="H100" s="88"/>
      <c r="I100" s="88"/>
      <c r="J100" s="88"/>
    </row>
    <row r="101" spans="1:10">
      <c r="F101" s="140"/>
      <c r="G101" s="88"/>
      <c r="H101" s="88"/>
      <c r="I101" s="88"/>
      <c r="J101" s="88"/>
    </row>
    <row r="102" spans="1:10">
      <c r="A102" s="88"/>
      <c r="B102" s="112"/>
      <c r="C102" s="112"/>
      <c r="D102" s="184" t="s">
        <v>0</v>
      </c>
      <c r="E102" s="183">
        <f>SUM(E97,E99:E100,E89)</f>
        <v>1229.02</v>
      </c>
      <c r="F102" s="88"/>
      <c r="G102" s="88"/>
      <c r="H102" s="88"/>
      <c r="I102" s="88"/>
      <c r="J102" s="88"/>
    </row>
    <row r="103" spans="1:10">
      <c r="A103" s="88"/>
      <c r="B103" s="112"/>
      <c r="C103" s="112"/>
      <c r="F103" s="88"/>
      <c r="G103" s="88"/>
      <c r="H103" s="88"/>
      <c r="I103" s="88"/>
      <c r="J103" s="88"/>
    </row>
    <row r="104" spans="1:10">
      <c r="F104" s="103"/>
      <c r="G104" s="103"/>
      <c r="H104" s="96"/>
      <c r="I104" s="96"/>
      <c r="J104" s="96"/>
    </row>
    <row r="105" spans="1:10" ht="36" customHeight="1">
      <c r="A105" s="160" t="s">
        <v>83</v>
      </c>
      <c r="B105" s="425" t="s">
        <v>182</v>
      </c>
      <c r="C105" s="425"/>
      <c r="D105" s="425"/>
      <c r="E105" s="425"/>
      <c r="F105" s="425"/>
      <c r="G105" s="425"/>
      <c r="H105" s="425"/>
      <c r="I105" s="425"/>
      <c r="J105" s="425"/>
    </row>
    <row r="106" spans="1:10" ht="14.45" customHeight="1">
      <c r="A106" s="423" t="s">
        <v>82</v>
      </c>
      <c r="B106" s="427" t="s">
        <v>88</v>
      </c>
      <c r="C106" s="427"/>
      <c r="D106" s="427"/>
      <c r="E106" s="103"/>
      <c r="F106" s="88"/>
      <c r="G106" s="88"/>
      <c r="H106" s="96"/>
      <c r="I106" s="88"/>
      <c r="J106" s="88"/>
    </row>
    <row r="107" spans="1:10">
      <c r="A107" s="424"/>
      <c r="B107" s="405">
        <f>B68</f>
        <v>263.60000000000002</v>
      </c>
      <c r="C107" s="405"/>
      <c r="D107" s="405"/>
      <c r="E107" s="228"/>
      <c r="F107" s="228"/>
      <c r="G107" s="135"/>
      <c r="H107" s="135"/>
      <c r="I107" s="88"/>
      <c r="J107" s="88"/>
    </row>
    <row r="108" spans="1:10">
      <c r="A108" s="192"/>
      <c r="B108" s="228"/>
      <c r="C108" s="228"/>
      <c r="D108" s="228"/>
      <c r="E108" s="228"/>
      <c r="F108" s="228"/>
      <c r="G108" s="135"/>
      <c r="H108" s="135"/>
      <c r="I108" s="88"/>
      <c r="J108" s="88"/>
    </row>
    <row r="109" spans="1:10" ht="50.25" customHeight="1">
      <c r="A109" s="160" t="s">
        <v>179</v>
      </c>
      <c r="B109" s="426" t="s">
        <v>184</v>
      </c>
      <c r="C109" s="426"/>
      <c r="D109" s="426"/>
      <c r="E109" s="426"/>
      <c r="F109" s="426"/>
      <c r="G109" s="426"/>
      <c r="H109" s="426"/>
      <c r="I109" s="426"/>
      <c r="J109" s="426"/>
    </row>
    <row r="110" spans="1:10">
      <c r="A110" s="423" t="s">
        <v>185</v>
      </c>
      <c r="B110" s="427" t="s">
        <v>88</v>
      </c>
      <c r="C110" s="427"/>
      <c r="D110" s="427"/>
      <c r="E110" s="228"/>
      <c r="F110" s="228"/>
      <c r="G110" s="135"/>
      <c r="H110" s="135"/>
      <c r="I110" s="88"/>
      <c r="J110" s="88"/>
    </row>
    <row r="111" spans="1:10">
      <c r="A111" s="424"/>
      <c r="B111" s="405">
        <f>B107</f>
        <v>263.60000000000002</v>
      </c>
      <c r="C111" s="405"/>
      <c r="D111" s="405"/>
      <c r="E111" s="228"/>
      <c r="F111" s="228"/>
      <c r="G111" s="135"/>
      <c r="H111" s="135"/>
      <c r="I111" s="88"/>
      <c r="J111" s="88"/>
    </row>
    <row r="112" spans="1:10">
      <c r="A112" s="192"/>
      <c r="B112" s="228"/>
      <c r="C112" s="228"/>
      <c r="D112" s="228"/>
      <c r="E112" s="228"/>
      <c r="F112" s="228"/>
      <c r="G112" s="135"/>
      <c r="H112" s="135"/>
      <c r="I112" s="88"/>
      <c r="J112" s="88"/>
    </row>
    <row r="113" spans="1:10" ht="28.9" customHeight="1">
      <c r="A113" s="160" t="s">
        <v>181</v>
      </c>
      <c r="B113" s="426" t="s">
        <v>176</v>
      </c>
      <c r="C113" s="426"/>
      <c r="D113" s="426"/>
      <c r="E113" s="426"/>
      <c r="F113" s="426"/>
      <c r="G113" s="426"/>
      <c r="H113" s="426"/>
      <c r="I113" s="426"/>
      <c r="J113" s="426"/>
    </row>
    <row r="114" spans="1:10">
      <c r="A114" s="423" t="s">
        <v>186</v>
      </c>
      <c r="B114" s="427" t="str">
        <f>B88</f>
        <v>COMP. LINEAR( cad)</v>
      </c>
      <c r="C114" s="427"/>
      <c r="D114" s="427"/>
      <c r="E114" s="228"/>
      <c r="F114" s="228"/>
      <c r="G114" s="135"/>
      <c r="H114" s="135"/>
      <c r="I114" s="88"/>
      <c r="J114" s="88"/>
    </row>
    <row r="115" spans="1:10">
      <c r="A115" s="424"/>
      <c r="B115" s="405">
        <f>B86</f>
        <v>151.4</v>
      </c>
      <c r="C115" s="405"/>
      <c r="D115" s="405"/>
      <c r="E115" s="226" t="s">
        <v>57</v>
      </c>
      <c r="F115" s="226">
        <v>2</v>
      </c>
      <c r="G115" s="229" t="s">
        <v>59</v>
      </c>
      <c r="H115" s="229">
        <f>B115*F115</f>
        <v>302.8</v>
      </c>
      <c r="I115" s="88"/>
      <c r="J115" s="88"/>
    </row>
    <row r="116" spans="1:10">
      <c r="A116" s="192"/>
      <c r="B116" s="228"/>
      <c r="C116" s="228"/>
      <c r="D116" s="228"/>
      <c r="E116" s="228"/>
      <c r="F116" s="228"/>
      <c r="G116" s="135"/>
      <c r="H116" s="135"/>
      <c r="I116" s="88"/>
      <c r="J116" s="88"/>
    </row>
    <row r="117" spans="1:10" ht="15.75" thickBot="1">
      <c r="A117" s="88"/>
      <c r="B117" s="88"/>
      <c r="C117" s="88"/>
      <c r="D117" s="88"/>
      <c r="E117" s="88"/>
      <c r="F117" s="88"/>
      <c r="G117" s="88"/>
      <c r="H117" s="88"/>
      <c r="I117" s="88"/>
      <c r="J117" s="88"/>
    </row>
    <row r="118" spans="1:10" ht="14.45" customHeight="1" thickBot="1">
      <c r="A118" s="245" t="s">
        <v>84</v>
      </c>
      <c r="B118" s="251"/>
      <c r="C118" s="251"/>
      <c r="D118" s="251"/>
      <c r="E118" s="251"/>
      <c r="F118" s="251"/>
      <c r="G118" s="251"/>
      <c r="H118" s="251"/>
      <c r="I118" s="88"/>
      <c r="J118" s="88"/>
    </row>
    <row r="119" spans="1:10">
      <c r="A119" s="88"/>
      <c r="B119" s="88"/>
      <c r="C119" s="88"/>
      <c r="D119" s="88"/>
      <c r="E119" s="88"/>
      <c r="F119" s="88"/>
      <c r="G119" s="88"/>
      <c r="H119" s="88"/>
      <c r="I119" s="88"/>
      <c r="J119" s="88"/>
    </row>
    <row r="120" spans="1:10">
      <c r="A120" s="88"/>
      <c r="B120" s="225" t="s">
        <v>1</v>
      </c>
      <c r="C120" s="141"/>
      <c r="D120" s="88"/>
      <c r="E120" s="88"/>
      <c r="F120" s="88"/>
      <c r="G120" s="88"/>
      <c r="H120" s="88"/>
      <c r="I120" s="88"/>
      <c r="J120" s="88"/>
    </row>
    <row r="121" spans="1:10" ht="22.9" customHeight="1">
      <c r="A121" s="233" t="s">
        <v>187</v>
      </c>
      <c r="B121" s="229">
        <v>12</v>
      </c>
      <c r="C121" s="141"/>
      <c r="D121" s="88"/>
      <c r="E121" s="88"/>
      <c r="F121" s="88"/>
      <c r="G121" s="88"/>
      <c r="H121" s="88"/>
      <c r="I121" s="88"/>
      <c r="J121" s="88"/>
    </row>
    <row r="122" spans="1:10">
      <c r="A122" s="94" t="s">
        <v>188</v>
      </c>
      <c r="B122" s="229">
        <v>6</v>
      </c>
      <c r="C122" s="141"/>
      <c r="D122" s="88"/>
      <c r="E122" s="88"/>
      <c r="F122" s="88"/>
      <c r="G122" s="88"/>
      <c r="H122" s="88"/>
      <c r="I122" s="88"/>
      <c r="J122" s="88"/>
    </row>
    <row r="123" spans="1:10">
      <c r="A123" s="94" t="s">
        <v>189</v>
      </c>
      <c r="B123" s="229">
        <v>12</v>
      </c>
      <c r="C123" s="141"/>
      <c r="D123" s="88"/>
      <c r="E123" s="88"/>
      <c r="F123" s="88"/>
      <c r="G123" s="88"/>
      <c r="H123" s="88"/>
      <c r="I123" s="88"/>
      <c r="J123" s="88"/>
    </row>
    <row r="124" spans="1:10" ht="15.75" customHeight="1">
      <c r="A124" s="93"/>
      <c r="B124" s="88"/>
      <c r="C124" s="88"/>
      <c r="D124" s="88"/>
      <c r="E124" s="88"/>
      <c r="F124" s="88"/>
      <c r="G124" s="88"/>
      <c r="H124" s="88"/>
      <c r="I124" s="88"/>
      <c r="J124" s="88"/>
    </row>
    <row r="125" spans="1:10">
      <c r="A125" s="93"/>
      <c r="B125" s="88"/>
      <c r="C125" s="88"/>
      <c r="D125" s="88"/>
      <c r="E125" s="88"/>
      <c r="F125" s="88"/>
      <c r="G125" s="88"/>
      <c r="H125" s="88"/>
      <c r="I125" s="88"/>
      <c r="J125" s="88"/>
    </row>
    <row r="126" spans="1:10">
      <c r="A126" s="114" t="s">
        <v>86</v>
      </c>
      <c r="B126" s="95" t="s">
        <v>1</v>
      </c>
      <c r="C126" s="115" t="s">
        <v>17</v>
      </c>
      <c r="D126" s="93"/>
      <c r="E126" s="88"/>
      <c r="F126" s="88"/>
      <c r="G126" s="88"/>
      <c r="H126" s="88"/>
      <c r="I126" s="88"/>
      <c r="J126" s="88"/>
    </row>
    <row r="127" spans="1:10">
      <c r="A127" s="116"/>
      <c r="B127" s="95"/>
      <c r="C127" s="94"/>
      <c r="D127" s="93"/>
      <c r="E127" s="88"/>
      <c r="F127" s="88"/>
      <c r="G127" s="88"/>
      <c r="H127" s="88"/>
      <c r="I127" s="88"/>
      <c r="J127" s="88"/>
    </row>
    <row r="128" spans="1:10" ht="28.5" customHeight="1">
      <c r="A128" s="117" t="s">
        <v>207</v>
      </c>
      <c r="B128" s="95" t="s">
        <v>1</v>
      </c>
      <c r="C128" s="100">
        <v>1</v>
      </c>
      <c r="D128" s="93"/>
      <c r="E128" s="88"/>
      <c r="F128" s="88"/>
      <c r="G128" s="88"/>
      <c r="H128" s="88"/>
      <c r="I128" s="88"/>
      <c r="J128" s="88"/>
    </row>
    <row r="129" spans="1:10">
      <c r="A129" s="117" t="s">
        <v>208</v>
      </c>
      <c r="B129" s="95" t="s">
        <v>1</v>
      </c>
      <c r="C129" s="100">
        <v>5</v>
      </c>
      <c r="D129" s="93"/>
      <c r="E129" s="88"/>
      <c r="F129" s="88"/>
      <c r="G129" s="88"/>
      <c r="H129" s="88"/>
      <c r="I129" s="88"/>
      <c r="J129" s="88"/>
    </row>
    <row r="130" spans="1:10" ht="46.15" customHeight="1">
      <c r="A130" s="117" t="s">
        <v>209</v>
      </c>
      <c r="B130" s="95" t="s">
        <v>1</v>
      </c>
      <c r="C130" s="100">
        <v>6</v>
      </c>
      <c r="D130" s="93"/>
      <c r="E130" s="88"/>
      <c r="F130" s="88"/>
      <c r="G130" s="88"/>
      <c r="H130" s="88"/>
      <c r="I130" s="88"/>
      <c r="J130" s="88"/>
    </row>
    <row r="131" spans="1:10" ht="39" customHeight="1">
      <c r="A131" s="117" t="s">
        <v>210</v>
      </c>
      <c r="B131" s="95" t="s">
        <v>1</v>
      </c>
      <c r="C131" s="100">
        <v>6</v>
      </c>
      <c r="D131" s="93"/>
      <c r="E131" s="88"/>
      <c r="F131" s="88"/>
      <c r="G131" s="88"/>
      <c r="H131" s="88"/>
      <c r="I131" s="88"/>
      <c r="J131" s="88"/>
    </row>
    <row r="132" spans="1:10" ht="31.5" customHeight="1">
      <c r="A132" s="117" t="s">
        <v>211</v>
      </c>
      <c r="B132" s="95" t="s">
        <v>1</v>
      </c>
      <c r="C132" s="100">
        <v>9</v>
      </c>
      <c r="D132" s="93"/>
      <c r="E132" s="88"/>
      <c r="F132" s="88"/>
      <c r="G132" s="88"/>
      <c r="H132" s="88"/>
      <c r="I132" s="88"/>
      <c r="J132" s="88"/>
    </row>
    <row r="133" spans="1:10" ht="42" customHeight="1">
      <c r="A133" s="117" t="s">
        <v>212</v>
      </c>
      <c r="B133" s="95" t="s">
        <v>45</v>
      </c>
      <c r="C133" s="100">
        <v>143</v>
      </c>
      <c r="D133" s="93"/>
      <c r="E133" s="88"/>
      <c r="F133" s="88"/>
      <c r="G133" s="88"/>
      <c r="H133" s="88"/>
      <c r="I133" s="88"/>
      <c r="J133" s="88"/>
    </row>
    <row r="134" spans="1:10" ht="35.25" customHeight="1">
      <c r="A134" s="117" t="s">
        <v>213</v>
      </c>
      <c r="B134" s="95" t="s">
        <v>45</v>
      </c>
      <c r="C134" s="100">
        <v>20</v>
      </c>
      <c r="D134" s="93"/>
      <c r="E134" s="88"/>
      <c r="F134" s="88"/>
      <c r="G134" s="88"/>
      <c r="H134" s="88"/>
      <c r="I134" s="88"/>
      <c r="J134" s="88"/>
    </row>
    <row r="135" spans="1:10" ht="24">
      <c r="A135" s="117" t="s">
        <v>214</v>
      </c>
      <c r="B135" s="100" t="s">
        <v>45</v>
      </c>
      <c r="C135" s="100">
        <v>29</v>
      </c>
      <c r="D135" s="93"/>
      <c r="E135" s="88"/>
      <c r="F135" s="88"/>
      <c r="G135" s="88"/>
      <c r="H135" s="88"/>
      <c r="I135" s="88"/>
      <c r="J135" s="88"/>
    </row>
    <row r="136" spans="1:10" ht="15.75" thickBot="1">
      <c r="A136" s="93"/>
      <c r="B136" s="88"/>
      <c r="C136" s="88"/>
      <c r="D136" s="88"/>
      <c r="E136" s="88"/>
      <c r="F136" s="88"/>
      <c r="G136" s="88"/>
      <c r="H136" s="88"/>
      <c r="I136" s="88"/>
      <c r="J136" s="88"/>
    </row>
    <row r="137" spans="1:10" s="216" customFormat="1" ht="15.75" thickBot="1">
      <c r="A137" s="252" t="s">
        <v>217</v>
      </c>
      <c r="B137" s="140"/>
      <c r="C137" s="101" t="s">
        <v>226</v>
      </c>
      <c r="D137" s="257">
        <v>0.3</v>
      </c>
      <c r="E137" s="140"/>
      <c r="F137" s="140"/>
      <c r="G137" s="140"/>
      <c r="H137" s="140"/>
      <c r="I137" s="140"/>
      <c r="J137" s="140"/>
    </row>
    <row r="138" spans="1:10">
      <c r="A138" s="88"/>
      <c r="B138" s="88"/>
      <c r="C138" s="235" t="s">
        <v>57</v>
      </c>
      <c r="D138" s="101">
        <v>1.044</v>
      </c>
      <c r="E138" s="88"/>
      <c r="F138" s="88"/>
      <c r="G138" s="88"/>
      <c r="H138" s="88"/>
      <c r="I138" s="88"/>
      <c r="J138" s="88"/>
    </row>
    <row r="139" spans="1:10">
      <c r="A139" s="88"/>
      <c r="B139" s="421"/>
      <c r="C139" s="421"/>
      <c r="D139" s="101">
        <f>B141*D138</f>
        <v>48.545999999999999</v>
      </c>
      <c r="E139" s="88"/>
      <c r="F139" s="88"/>
      <c r="G139" s="88"/>
      <c r="H139" s="88"/>
      <c r="I139" s="88"/>
      <c r="J139" s="88"/>
    </row>
    <row r="140" spans="1:10">
      <c r="A140" s="118" t="s">
        <v>87</v>
      </c>
      <c r="B140" s="105" t="s">
        <v>11</v>
      </c>
      <c r="C140" s="88"/>
      <c r="D140" s="88"/>
      <c r="E140" s="88"/>
      <c r="F140" s="88"/>
      <c r="G140" s="88"/>
      <c r="H140" s="88"/>
      <c r="I140" s="88"/>
      <c r="J140" s="88"/>
    </row>
    <row r="141" spans="1:10" ht="36">
      <c r="A141" s="119" t="s">
        <v>218</v>
      </c>
      <c r="B141" s="102">
        <v>46.5</v>
      </c>
      <c r="C141" s="88"/>
      <c r="D141" s="88"/>
      <c r="E141" s="88"/>
      <c r="F141" s="88"/>
      <c r="G141" s="88"/>
      <c r="H141" s="88"/>
      <c r="I141" s="88"/>
      <c r="J141" s="88"/>
    </row>
    <row r="142" spans="1:10" ht="49.5" customHeight="1">
      <c r="A142" s="119" t="s">
        <v>219</v>
      </c>
      <c r="B142" s="236">
        <v>6.23</v>
      </c>
      <c r="C142" s="88"/>
      <c r="D142" s="88"/>
      <c r="E142" s="88"/>
      <c r="F142" s="88"/>
      <c r="G142" s="88"/>
      <c r="H142" s="88"/>
      <c r="I142" s="88"/>
      <c r="J142" s="88"/>
    </row>
    <row r="143" spans="1:10" ht="49.5" customHeight="1">
      <c r="A143" s="119" t="s">
        <v>221</v>
      </c>
      <c r="B143" s="236">
        <v>46.5</v>
      </c>
      <c r="C143" s="88"/>
      <c r="D143" s="88"/>
      <c r="E143" s="88"/>
      <c r="F143" s="88"/>
      <c r="G143" s="88"/>
      <c r="H143" s="88"/>
      <c r="I143" s="88"/>
      <c r="J143" s="88"/>
    </row>
    <row r="144" spans="1:10" ht="66" customHeight="1">
      <c r="A144" s="119" t="s">
        <v>222</v>
      </c>
      <c r="B144" s="102">
        <v>36</v>
      </c>
      <c r="C144" s="88"/>
      <c r="D144" s="88"/>
      <c r="E144" s="88"/>
      <c r="F144" s="88"/>
      <c r="G144" s="88"/>
      <c r="H144" s="88"/>
      <c r="I144" s="88"/>
      <c r="J144" s="88"/>
    </row>
    <row r="145" spans="1:10">
      <c r="A145" s="88"/>
      <c r="B145" s="88"/>
      <c r="C145" s="88"/>
      <c r="D145" s="88"/>
      <c r="E145" s="88"/>
      <c r="F145" s="88"/>
      <c r="G145" s="88"/>
      <c r="H145" s="88"/>
      <c r="I145" s="88"/>
      <c r="J145" s="88"/>
    </row>
    <row r="146" spans="1:10">
      <c r="A146" s="88"/>
      <c r="B146" s="88"/>
      <c r="C146" s="88"/>
      <c r="D146" s="88"/>
      <c r="E146" s="88"/>
      <c r="F146" s="88"/>
      <c r="G146" s="88"/>
      <c r="H146" s="88"/>
      <c r="I146" s="88"/>
      <c r="J146" s="88"/>
    </row>
    <row r="147" spans="1:10">
      <c r="A147" s="88"/>
      <c r="B147" s="88"/>
      <c r="C147" s="88"/>
      <c r="D147" s="88"/>
      <c r="E147" s="88"/>
      <c r="F147" s="88"/>
      <c r="G147" s="88"/>
      <c r="H147" s="88"/>
      <c r="I147" s="88"/>
      <c r="J147" s="88"/>
    </row>
    <row r="148" spans="1:10">
      <c r="A148" s="93" t="s">
        <v>223</v>
      </c>
      <c r="B148" s="88"/>
      <c r="C148" s="88"/>
      <c r="D148" s="88"/>
      <c r="E148" s="88"/>
      <c r="F148" s="88"/>
      <c r="G148" s="88"/>
      <c r="H148" s="88"/>
      <c r="I148" s="88"/>
      <c r="J148" s="88"/>
    </row>
    <row r="149" spans="1:10">
      <c r="A149" s="88"/>
      <c r="B149" s="120" t="s">
        <v>11</v>
      </c>
      <c r="C149" s="88"/>
      <c r="D149" s="88"/>
      <c r="E149" s="88"/>
      <c r="F149" s="88"/>
      <c r="G149" s="88"/>
      <c r="H149" s="88"/>
      <c r="I149" s="88"/>
      <c r="J149" s="88"/>
    </row>
    <row r="150" spans="1:10" ht="25.5">
      <c r="A150" s="121" t="s">
        <v>224</v>
      </c>
      <c r="B150" s="122">
        <v>237.75</v>
      </c>
      <c r="C150" s="88"/>
      <c r="D150" s="88"/>
      <c r="E150" s="88"/>
      <c r="F150" s="88"/>
      <c r="G150" s="88"/>
      <c r="H150" s="88"/>
      <c r="I150" s="88"/>
      <c r="J150" s="88"/>
    </row>
    <row r="151" spans="1:10" ht="18.75" customHeight="1">
      <c r="A151" s="121" t="s">
        <v>225</v>
      </c>
      <c r="B151" s="122">
        <f>[1]PLANILHA!H90</f>
        <v>20.99</v>
      </c>
      <c r="C151" s="88"/>
      <c r="D151" s="88"/>
      <c r="E151" s="88"/>
      <c r="F151" s="88"/>
      <c r="G151" s="88"/>
      <c r="H151" s="88"/>
      <c r="I151" s="88"/>
      <c r="J151" s="88"/>
    </row>
    <row r="152" spans="1:10">
      <c r="A152" s="88"/>
      <c r="B152" s="88"/>
      <c r="C152" s="88"/>
      <c r="D152" s="88"/>
      <c r="E152" s="88"/>
      <c r="F152" s="88"/>
      <c r="G152" s="88"/>
      <c r="H152" s="88"/>
      <c r="I152" s="88"/>
      <c r="J152" s="88"/>
    </row>
    <row r="153" spans="1:10">
      <c r="A153" s="88"/>
      <c r="B153" s="88"/>
      <c r="C153" s="88"/>
      <c r="D153" s="88"/>
      <c r="E153" s="88"/>
      <c r="F153" s="88"/>
      <c r="G153" s="88"/>
      <c r="H153" s="88"/>
      <c r="I153" s="88"/>
      <c r="J153" s="88"/>
    </row>
    <row r="154" spans="1:10">
      <c r="A154" s="88"/>
      <c r="B154" s="88"/>
      <c r="C154" s="88"/>
      <c r="D154" s="88"/>
      <c r="E154" s="88"/>
      <c r="F154" s="88"/>
      <c r="G154" s="88"/>
      <c r="H154" s="88"/>
      <c r="I154" s="88"/>
      <c r="J154" s="88"/>
    </row>
    <row r="155" spans="1:10" ht="20.25">
      <c r="A155" s="88"/>
      <c r="B155" s="254"/>
      <c r="C155" s="272" t="s">
        <v>237</v>
      </c>
      <c r="D155" s="253"/>
      <c r="E155" s="88"/>
      <c r="F155" s="88"/>
      <c r="G155" s="88"/>
      <c r="H155" s="88"/>
      <c r="I155" s="88"/>
      <c r="J155" s="88"/>
    </row>
    <row r="156" spans="1:10" ht="15.75">
      <c r="A156" s="88"/>
      <c r="B156" s="88"/>
      <c r="C156" s="253"/>
      <c r="D156" s="113"/>
      <c r="E156" s="88"/>
      <c r="F156" s="88"/>
      <c r="G156" s="88"/>
      <c r="H156" s="88"/>
      <c r="I156" s="88"/>
      <c r="J156" s="88"/>
    </row>
    <row r="157" spans="1:10" ht="15.75">
      <c r="A157" s="88"/>
      <c r="B157" s="88"/>
      <c r="C157" s="253"/>
      <c r="D157" s="113"/>
      <c r="E157" s="88"/>
      <c r="F157" s="88"/>
      <c r="G157" s="88"/>
      <c r="H157" s="88"/>
      <c r="I157" s="88"/>
      <c r="J157" s="88"/>
    </row>
    <row r="158" spans="1:10" ht="15.75">
      <c r="A158" s="88"/>
      <c r="B158" s="88"/>
      <c r="C158" s="253"/>
      <c r="D158" s="113"/>
      <c r="E158" s="88"/>
      <c r="F158" s="88"/>
      <c r="G158" s="88"/>
      <c r="H158" s="88"/>
      <c r="I158" s="88"/>
      <c r="J158" s="88"/>
    </row>
    <row r="159" spans="1:10" ht="15.75">
      <c r="A159" s="88"/>
      <c r="B159" s="88"/>
      <c r="C159" s="253"/>
      <c r="D159" s="113"/>
      <c r="E159" s="88"/>
      <c r="F159" s="88"/>
      <c r="G159" s="88"/>
      <c r="H159" s="88"/>
      <c r="I159" s="88"/>
      <c r="J159" s="88"/>
    </row>
    <row r="160" spans="1:10" ht="15.75">
      <c r="A160" s="88"/>
      <c r="B160" s="88"/>
      <c r="C160" s="253"/>
      <c r="D160" s="113"/>
      <c r="E160" s="88"/>
      <c r="F160" s="88"/>
      <c r="G160" s="88"/>
      <c r="H160" s="88"/>
      <c r="I160" s="88"/>
      <c r="J160" s="88"/>
    </row>
    <row r="161" spans="1:10" ht="13.5" customHeight="1">
      <c r="A161" s="88"/>
      <c r="B161" s="88"/>
      <c r="C161" s="253"/>
      <c r="D161" s="113"/>
      <c r="E161" s="88"/>
      <c r="F161" s="88"/>
      <c r="G161" s="88"/>
      <c r="H161" s="88"/>
      <c r="I161" s="88"/>
      <c r="J161" s="88"/>
    </row>
    <row r="162" spans="1:10" ht="15.75">
      <c r="A162" s="88"/>
      <c r="B162" s="88"/>
      <c r="C162" s="253"/>
      <c r="D162" s="113"/>
      <c r="E162" s="88"/>
      <c r="F162" s="88"/>
      <c r="G162" s="88"/>
      <c r="H162" s="88"/>
      <c r="I162" s="88"/>
      <c r="J162" s="88"/>
    </row>
    <row r="163" spans="1:10">
      <c r="A163" s="88"/>
      <c r="B163" s="88"/>
      <c r="C163" s="88"/>
      <c r="D163" s="88"/>
      <c r="E163" s="88"/>
      <c r="F163" s="88"/>
      <c r="G163" s="88"/>
      <c r="H163" s="88"/>
      <c r="I163" s="88"/>
      <c r="J163" s="88"/>
    </row>
    <row r="164" spans="1:10">
      <c r="A164" s="88"/>
      <c r="B164" s="88"/>
      <c r="C164" s="88"/>
      <c r="D164" s="88"/>
      <c r="E164" s="88"/>
      <c r="F164" s="88"/>
      <c r="G164" s="88"/>
      <c r="H164" s="88"/>
      <c r="I164" s="88"/>
      <c r="J164" s="88"/>
    </row>
    <row r="165" spans="1:10" ht="20.25">
      <c r="A165" s="88"/>
      <c r="B165" s="273"/>
      <c r="C165" s="274"/>
      <c r="D165" s="275"/>
      <c r="E165" s="88"/>
      <c r="F165" s="88"/>
      <c r="G165" s="88"/>
      <c r="H165" s="88"/>
      <c r="I165" s="88"/>
      <c r="J165" s="88"/>
    </row>
    <row r="166" spans="1:10" ht="20.25">
      <c r="A166" s="88"/>
      <c r="B166" s="273"/>
      <c r="C166" s="274"/>
      <c r="D166" s="275"/>
      <c r="E166" s="88"/>
      <c r="F166" s="88"/>
      <c r="G166" s="88"/>
      <c r="H166" s="88"/>
      <c r="I166" s="88"/>
      <c r="J166" s="88"/>
    </row>
    <row r="167" spans="1:10" ht="20.25">
      <c r="A167" s="88"/>
      <c r="B167" s="273"/>
      <c r="C167" s="274"/>
      <c r="D167" s="275"/>
      <c r="E167" s="88"/>
      <c r="F167" s="88"/>
      <c r="G167" s="88"/>
      <c r="H167" s="88"/>
      <c r="I167" s="88"/>
      <c r="J167" s="88"/>
    </row>
    <row r="168" spans="1:10" ht="20.25">
      <c r="A168" s="88"/>
      <c r="B168" s="273"/>
      <c r="C168" s="274"/>
      <c r="D168" s="275"/>
      <c r="E168" s="88"/>
      <c r="F168" s="88"/>
      <c r="G168" s="88"/>
      <c r="H168" s="88"/>
      <c r="I168" s="88"/>
      <c r="J168" s="88"/>
    </row>
    <row r="169" spans="1:10" ht="20.25">
      <c r="A169" s="88"/>
      <c r="B169" s="273"/>
      <c r="C169" s="273"/>
      <c r="D169" s="273"/>
      <c r="E169" s="88"/>
      <c r="F169" s="88"/>
      <c r="G169" s="88"/>
      <c r="H169" s="88"/>
      <c r="I169" s="88"/>
      <c r="J169" s="88"/>
    </row>
    <row r="170" spans="1:10">
      <c r="A170" s="88"/>
      <c r="B170" s="88"/>
      <c r="C170" s="88"/>
      <c r="D170" s="88"/>
      <c r="E170" s="88"/>
      <c r="F170" s="88"/>
      <c r="G170" s="88"/>
      <c r="H170" s="88"/>
      <c r="I170" s="88"/>
      <c r="J170" s="88"/>
    </row>
  </sheetData>
  <mergeCells count="49">
    <mergeCell ref="G69:I69"/>
    <mergeCell ref="G79:I79"/>
    <mergeCell ref="B78:D78"/>
    <mergeCell ref="G80:I80"/>
    <mergeCell ref="A73:J73"/>
    <mergeCell ref="G78:I78"/>
    <mergeCell ref="B77:D77"/>
    <mergeCell ref="A71:J71"/>
    <mergeCell ref="B139:C139"/>
    <mergeCell ref="A93:E93"/>
    <mergeCell ref="B95:E95"/>
    <mergeCell ref="A106:A107"/>
    <mergeCell ref="B105:J105"/>
    <mergeCell ref="B109:J109"/>
    <mergeCell ref="A110:A111"/>
    <mergeCell ref="B110:D110"/>
    <mergeCell ref="B111:D111"/>
    <mergeCell ref="B113:J113"/>
    <mergeCell ref="A114:A115"/>
    <mergeCell ref="B114:D114"/>
    <mergeCell ref="B106:D106"/>
    <mergeCell ref="B107:D107"/>
    <mergeCell ref="B115:D115"/>
    <mergeCell ref="B5:D5"/>
    <mergeCell ref="A55:J55"/>
    <mergeCell ref="B51:D51"/>
    <mergeCell ref="B52:D52"/>
    <mergeCell ref="F51:H51"/>
    <mergeCell ref="F52:H52"/>
    <mergeCell ref="B26:I26"/>
    <mergeCell ref="B48:J48"/>
    <mergeCell ref="B15:F15"/>
    <mergeCell ref="C16:C17"/>
    <mergeCell ref="E16:E17"/>
    <mergeCell ref="F16:F17"/>
    <mergeCell ref="G31:I31"/>
    <mergeCell ref="G30:I30"/>
    <mergeCell ref="E36:G36"/>
    <mergeCell ref="G68:I68"/>
    <mergeCell ref="H36:H37"/>
    <mergeCell ref="D36:D37"/>
    <mergeCell ref="I36:J37"/>
    <mergeCell ref="E40:J40"/>
    <mergeCell ref="E37:G37"/>
    <mergeCell ref="A58:J58"/>
    <mergeCell ref="A63:J63"/>
    <mergeCell ref="B67:D67"/>
    <mergeCell ref="A36:A37"/>
    <mergeCell ref="B36:B37"/>
  </mergeCells>
  <pageMargins left="0.511811024" right="0.511811024" top="0.78740157499999996" bottom="0.78740157499999996" header="0.31496062000000002" footer="0.31496062000000002"/>
  <pageSetup paperSize="9" scale="62" orientation="portrait" r:id="rId1"/>
  <rowBreaks count="2" manualBreakCount="2">
    <brk id="80" max="9" man="1"/>
    <brk id="13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Anexo IB- Planilha Orçamentaria</vt:lpstr>
      <vt:lpstr>Anexo IC- Cronograma</vt:lpstr>
      <vt:lpstr>Anexo ID- Composição do BDI</vt:lpstr>
      <vt:lpstr>Anexo IE - Memorial de Calculo</vt:lpstr>
      <vt:lpstr>'Anexo IB- Planilha Orçamentaria'!Area_de_impressao</vt:lpstr>
      <vt:lpstr>'Anexo IC- Cronograma'!Area_de_impressao</vt:lpstr>
      <vt:lpstr>'Anexo ID- Composição do BDI'!Area_de_impressao</vt:lpstr>
      <vt:lpstr>'Anexo IE - Memorial de Calculo'!Area_de_impressao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2022-08-31T16:41:17Z</cp:lastPrinted>
  <dcterms:created xsi:type="dcterms:W3CDTF">2021-04-26T17:36:06Z</dcterms:created>
  <dcterms:modified xsi:type="dcterms:W3CDTF">2022-08-31T16:41:46Z</dcterms:modified>
</cp:coreProperties>
</file>